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bccr-my.sharepoint.com/personal/fernandezvv_conassif_fi_cr/Documents/Documentos/Documentos CONASSIF/Presupuesto/2026/Envío a consulta/Resultados/"/>
    </mc:Choice>
  </mc:AlternateContent>
  <xr:revisionPtr revIDLastSave="49" documentId="14_{ADD38678-2B62-4C61-B363-848060AF3563}" xr6:coauthVersionLast="47" xr6:coauthVersionMax="47" xr10:uidLastSave="{259C1AB7-9C68-471C-8958-526AB0F1AA14}"/>
  <bookViews>
    <workbookView xWindow="-120" yWindow="-120" windowWidth="38640" windowHeight="21240" xr2:uid="{43BABD97-7D01-4141-AC81-FBAE43C39FC3}"/>
  </bookViews>
  <sheets>
    <sheet name="PRESUPUESTO 2026" sheetId="1" r:id="rId1"/>
  </sheets>
  <definedNames>
    <definedName name="_xlnm._FilterDatabase" localSheetId="0" hidden="1">'PRESUPUESTO 2026'!$B$5:$H$70</definedName>
    <definedName name="_xlnm.Print_Area" localSheetId="0">'PRESUPUESTO 2026'!$B$6:$H$74</definedName>
    <definedName name="base">#REF!</definedName>
    <definedName name="pro">#REF!</definedName>
    <definedName name="_xlnm.Print_Titles" localSheetId="0">'PRESUPUESTO 2026'!$1:$5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0" i="1" l="1"/>
  <c r="H30" i="1"/>
  <c r="H18" i="1"/>
  <c r="H16" i="1"/>
  <c r="H63" i="1"/>
  <c r="G28" i="1"/>
  <c r="G58" i="1" l="1"/>
  <c r="H48" i="1"/>
  <c r="G48" i="1"/>
  <c r="F61" i="1" l="1"/>
  <c r="E61" i="1"/>
  <c r="H61" i="1" s="1"/>
  <c r="H27" i="1"/>
  <c r="H24" i="1"/>
  <c r="H17" i="1"/>
  <c r="G17" i="1"/>
  <c r="H31" i="1"/>
  <c r="G40" i="1"/>
  <c r="H49" i="1"/>
  <c r="G54" i="1"/>
  <c r="H54" i="1"/>
  <c r="H62" i="1"/>
  <c r="H64" i="1"/>
  <c r="G8" i="1"/>
  <c r="H8" i="1"/>
  <c r="G63" i="1"/>
  <c r="E6" i="1"/>
  <c r="H7" i="1"/>
  <c r="E46" i="1"/>
  <c r="E25" i="1" l="1"/>
  <c r="G62" i="1"/>
  <c r="E65" i="1"/>
  <c r="G31" i="1"/>
  <c r="F72" i="1"/>
  <c r="F65" i="1"/>
  <c r="F46" i="1"/>
  <c r="F25" i="1"/>
  <c r="F6" i="1"/>
  <c r="F74" i="1" l="1"/>
  <c r="G71" i="1"/>
  <c r="G70" i="1"/>
  <c r="G69" i="1"/>
  <c r="G68" i="1"/>
  <c r="G67" i="1"/>
  <c r="G66" i="1"/>
  <c r="H68" i="1"/>
  <c r="G65" i="1" l="1"/>
  <c r="H71" i="1"/>
  <c r="G73" i="1" l="1"/>
  <c r="G72" i="1" s="1"/>
  <c r="E72" i="1"/>
  <c r="G47" i="1"/>
  <c r="G49" i="1"/>
  <c r="G50" i="1"/>
  <c r="G51" i="1"/>
  <c r="G52" i="1"/>
  <c r="G53" i="1"/>
  <c r="G55" i="1"/>
  <c r="G56" i="1"/>
  <c r="G57" i="1"/>
  <c r="G59" i="1"/>
  <c r="G60" i="1"/>
  <c r="G26" i="1"/>
  <c r="G27" i="1"/>
  <c r="G29" i="1"/>
  <c r="G30" i="1"/>
  <c r="G32" i="1"/>
  <c r="G33" i="1"/>
  <c r="G34" i="1"/>
  <c r="G35" i="1"/>
  <c r="G36" i="1"/>
  <c r="G37" i="1"/>
  <c r="G38" i="1"/>
  <c r="G39" i="1"/>
  <c r="G41" i="1"/>
  <c r="G42" i="1"/>
  <c r="G43" i="1"/>
  <c r="G44" i="1"/>
  <c r="G45" i="1"/>
  <c r="G9" i="1"/>
  <c r="G10" i="1"/>
  <c r="G11" i="1"/>
  <c r="G12" i="1"/>
  <c r="G13" i="1"/>
  <c r="G14" i="1"/>
  <c r="G15" i="1"/>
  <c r="G16" i="1"/>
  <c r="G18" i="1"/>
  <c r="G19" i="1"/>
  <c r="G20" i="1"/>
  <c r="G21" i="1"/>
  <c r="G22" i="1"/>
  <c r="G23" i="1"/>
  <c r="G24" i="1"/>
  <c r="H67" i="1"/>
  <c r="H69" i="1"/>
  <c r="H70" i="1"/>
  <c r="H50" i="1"/>
  <c r="H51" i="1"/>
  <c r="H52" i="1"/>
  <c r="H53" i="1"/>
  <c r="H55" i="1"/>
  <c r="H56" i="1"/>
  <c r="H57" i="1"/>
  <c r="H59" i="1"/>
  <c r="H60" i="1"/>
  <c r="H9" i="1"/>
  <c r="H10" i="1"/>
  <c r="H11" i="1"/>
  <c r="H12" i="1"/>
  <c r="H13" i="1"/>
  <c r="H14" i="1"/>
  <c r="H15" i="1"/>
  <c r="H19" i="1"/>
  <c r="H20" i="1"/>
  <c r="H21" i="1"/>
  <c r="H22" i="1"/>
  <c r="H23" i="1"/>
  <c r="G7" i="1"/>
  <c r="H26" i="1"/>
  <c r="H29" i="1"/>
  <c r="H32" i="1"/>
  <c r="H33" i="1"/>
  <c r="H34" i="1"/>
  <c r="H35" i="1"/>
  <c r="H36" i="1"/>
  <c r="H37" i="1"/>
  <c r="H38" i="1"/>
  <c r="H39" i="1"/>
  <c r="H41" i="1"/>
  <c r="H42" i="1"/>
  <c r="H43" i="1"/>
  <c r="H44" i="1"/>
  <c r="H45" i="1"/>
  <c r="G6" i="1" l="1"/>
  <c r="E74" i="1" l="1"/>
  <c r="H6" i="1"/>
  <c r="H66" i="1"/>
  <c r="G64" i="1"/>
  <c r="G61" i="1" s="1"/>
  <c r="H46" i="1"/>
  <c r="H74" i="1" l="1"/>
  <c r="G25" i="1"/>
  <c r="G46" i="1"/>
  <c r="H65" i="1"/>
  <c r="H25" i="1"/>
  <c r="G74" i="1" l="1"/>
</calcChain>
</file>

<file path=xl/sharedStrings.xml><?xml version="1.0" encoding="utf-8"?>
<sst xmlns="http://schemas.openxmlformats.org/spreadsheetml/2006/main" count="226" uniqueCount="219">
  <si>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</si>
  <si>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</si>
  <si>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</si>
  <si>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</si>
  <si>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</si>
  <si>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</si>
  <si>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</si>
  <si>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</si>
  <si>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</si>
  <si>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</si>
  <si>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</si>
  <si>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</si>
  <si>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</si>
  <si>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</si>
  <si>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</si>
  <si>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</si>
  <si>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</si>
  <si>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</si>
  <si>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</si>
  <si>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</si>
  <si>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</si>
  <si>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</si>
  <si>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</si>
  <si>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</si>
  <si>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</si>
  <si>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</si>
  <si>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</si>
  <si>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</si>
  <si>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</si>
  <si>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</si>
  <si>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</si>
  <si>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</si>
  <si>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</si>
  <si>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</si>
  <si>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</si>
  <si>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</si>
  <si>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</si>
  <si>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</si>
  <si>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</si>
  <si>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</si>
  <si>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</si>
  <si>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</si>
  <si>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</si>
  <si>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</si>
  <si>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</si>
  <si>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</si>
  <si>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</si>
  <si>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</si>
  <si>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</si>
  <si>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</si>
  <si>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</si>
  <si>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</si>
  <si>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</si>
  <si>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</si>
  <si>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</si>
  <si>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</si>
  <si>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</si>
  <si>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</si>
  <si>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</si>
  <si>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</si>
  <si>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</si>
  <si>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</si>
  <si>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1.02.03</t>
  </si>
  <si>
    <t>Servicio de correo</t>
  </si>
  <si>
    <t>Contempla el pago de servicio de traslado nacional e internacional de toda clase de correspondencia postal, el alquiler de apartados postales, la adquisición de estampillas, y otros servicios conexos.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</si>
  <si>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</si>
  <si>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</si>
  <si>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</si>
  <si>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</si>
  <si>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</si>
  <si>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</si>
  <si>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</si>
  <si>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</si>
  <si>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</si>
  <si>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</si>
  <si>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</si>
  <si>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</si>
  <si>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</si>
  <si>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</si>
  <si>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</si>
  <si>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</si>
  <si>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</si>
  <si>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</si>
  <si>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</si>
  <si>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</si>
  <si>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</si>
  <si>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</si>
  <si>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</si>
  <si>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</si>
  <si>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</si>
  <si>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</si>
  <si>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</si>
  <si>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</si>
  <si>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</si>
  <si>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</si>
  <si>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</si>
  <si>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</si>
  <si>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</si>
  <si>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</si>
  <si>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</si>
  <si>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</si>
  <si>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</si>
  <si>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</si>
  <si>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</si>
  <si>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1.99.99</t>
  </si>
  <si>
    <t>Otros servicios no especificados</t>
  </si>
  <si>
    <t>Contempla otros servicios no considerados en los grupos y subpartidas anteriores.</t>
  </si>
  <si>
    <t>MATERIALES Y SUMINISTROS</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</si>
  <si>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</si>
  <si>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</si>
  <si>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</si>
  <si>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</si>
  <si>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</si>
  <si>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</si>
  <si>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</si>
  <si>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</si>
  <si>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</si>
  <si>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</si>
  <si>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</si>
  <si>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</si>
  <si>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</si>
  <si>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</si>
  <si>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</si>
  <si>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</si>
  <si>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</si>
  <si>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</si>
  <si>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</si>
  <si>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</si>
  <si>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</si>
  <si>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</si>
  <si>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</si>
  <si>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</si>
  <si>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</si>
  <si>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</si>
  <si>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</si>
  <si>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</si>
  <si>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</si>
  <si>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</si>
  <si>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</si>
  <si>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</si>
  <si>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</si>
  <si>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</si>
  <si>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</si>
  <si>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</si>
  <si>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</si>
  <si>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</si>
  <si>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</si>
  <si>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</si>
  <si>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</si>
  <si>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</si>
  <si>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</si>
  <si>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</si>
  <si>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</si>
  <si>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</si>
  <si>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</si>
  <si>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</si>
  <si>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</si>
  <si>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</si>
  <si>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</si>
  <si>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</si>
  <si>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</si>
  <si>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</si>
  <si>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</si>
  <si>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Para visualizar las subpartidas, debe dar click en el más (+) de la izquierda.</t>
  </si>
  <si>
    <t>Cifras en colones</t>
  </si>
  <si>
    <t>1.03.03</t>
  </si>
  <si>
    <t>Impresión, encuadernación y otros</t>
  </si>
  <si>
    <t>1.04.02</t>
  </si>
  <si>
    <t>Servicios Jurídicos</t>
  </si>
  <si>
    <t>CUENTAS ESPECIALES</t>
  </si>
  <si>
    <t>9.02.01</t>
  </si>
  <si>
    <t>Sumas libres sin asignación presupuestaria</t>
  </si>
  <si>
    <t>Incluye la previsión de recursos que no tienen asignación presupuestaria determinada, las cuales provienen tanto de recursos libres como de recursos con destino específico lo que permite guardar el equilibrio presupuestario entre ingresos y gastos, al ubicar el exceso de ingresos sobre los gastos.</t>
  </si>
  <si>
    <t>6.07.01</t>
  </si>
  <si>
    <t>6.02.03</t>
  </si>
  <si>
    <t>Ayudas a funcionarios</t>
  </si>
  <si>
    <t>Reconocimiento semestral, con base en un monto por consumo eléctrico fijo para todos los funcionarios basado en una jornada de 8 horas, por concepto de pago del consumo eléctrico en que incurren los funcionarios por el uso de las computadoras en labores de teletrabajo</t>
  </si>
  <si>
    <t>1.04.01</t>
  </si>
  <si>
    <t>Servicios médicos y de laboratorio</t>
  </si>
  <si>
    <t>5.01.06</t>
  </si>
  <si>
    <t>Equipo sanitario, de laboratorio e investigación</t>
  </si>
  <si>
    <t>2.99.02</t>
  </si>
  <si>
    <t xml:space="preserve">Útiles y materiales médico, hospitalario y de investigación </t>
  </si>
  <si>
    <t>Comprende las erogaciones por concepto de servicios profesionales y técnicos para realizar trabajos en el campo de la salud. Incluye los servicios integrales de salud.</t>
  </si>
  <si>
    <t>Se incluye aquel equipo y mobiliario médico para diagnósticos de enfermedades.</t>
  </si>
  <si>
    <t>OBSERVACIONES DE SUPERVISADOS</t>
  </si>
  <si>
    <r>
      <t>Contempla los gastos por concepto de servicios de impresión, fotocopiado, encuadernación y reproducción de revistas, libros, periódicos, comprobantes, títulos valores y papelería en general utilizada en la operación propia de las instituciones</t>
    </r>
    <r>
      <rPr>
        <sz val="10"/>
        <rFont val="Calibri"/>
        <family val="2"/>
        <scheme val="minor"/>
      </rPr>
      <t xml:space="preserve">. </t>
    </r>
  </si>
  <si>
    <r>
      <t>Incluye los pagos por servicios profesionales y técnicos para elaborar trabajos en el campo de la abogacía y el notariado</t>
    </r>
    <r>
      <rPr>
        <sz val="10"/>
        <rFont val="Calibri"/>
        <family val="2"/>
        <scheme val="minor"/>
      </rPr>
      <t xml:space="preserve">. </t>
    </r>
  </si>
  <si>
    <r>
      <t>Comprende la adquisición de útiles y materiales no capitalizables que se utilizan en las actividades médico-quirúrgicas, de enfermería, farmacia, laboratorio e investigación, tales como agujas hipodérmicas, jeringas, material de sutura, guantes, catéter y otros</t>
    </r>
    <r>
      <rPr>
        <sz val="10"/>
        <rFont val="Calibri"/>
        <family val="2"/>
        <scheme val="minor"/>
      </rPr>
      <t xml:space="preserve">. </t>
    </r>
  </si>
  <si>
    <t>PRESUPUESTO AÑO
2025</t>
  </si>
  <si>
    <t>Actividades protocolarias y sociales</t>
  </si>
  <si>
    <t>5.01.03</t>
  </si>
  <si>
    <t>Equipo de comunicación</t>
  </si>
  <si>
    <t>1.07.02</t>
  </si>
  <si>
    <t xml:space="preserve">Gastos por servicios inherentes a la organización y participación en eventos de formación. </t>
  </si>
  <si>
    <t>PRESUPUESTO AÑO
2026</t>
  </si>
  <si>
    <t>Presupuesto del CONASSIF para el año 2026</t>
  </si>
  <si>
    <t>2.01.02</t>
  </si>
  <si>
    <t>Productos farmacéuticos y medicinales</t>
  </si>
  <si>
    <t>2.99.06</t>
  </si>
  <si>
    <t>Útiles y materiales de resguardo y seguridad</t>
  </si>
  <si>
    <t>1.03.02</t>
  </si>
  <si>
    <t>Publicidad y propaganda</t>
  </si>
  <si>
    <t>na</t>
  </si>
  <si>
    <t>na: no aplica</t>
  </si>
  <si>
    <t>Incluye los útiles y suministros de seguridad ocupacional que utilizan las instituciones para brindar seguridad a sus trabajadores tales como, guantes, botas, cascos de protección, mascarillas, etc., de conformidad con lo que establecen las “Normas técnicas para la asignación y uso de uniformes, implementos de trabajo y equipos de protección personal.</t>
  </si>
  <si>
    <r>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t>
    </r>
    <r>
      <rPr>
        <sz val="10"/>
        <rFont val="Franklin Gothic Book"/>
        <family val="2"/>
      </rPr>
      <t xml:space="preserve">. </t>
    </r>
    <r>
      <rPr>
        <sz val="8"/>
        <rFont val="Calibri"/>
        <family val="2"/>
        <scheme val="minor"/>
      </rPr>
      <t xml:space="preserve">Incluye los contratos para servicios de impresión, relacionados con la publicidad y propaganda institucional tales como: revistas, periódicos, libretas, agendas y similares, así como impresión de artículos como llaveros y lapiceros. </t>
    </r>
  </si>
  <si>
    <t>Incluye los preparados farmacéuticos para uso médico, preparados genéricos y de marcas registradas como ampollas, cápsulas, tabletas, grageas, jarabes, ungüentos, preparados para la higiene bucal y dental, así como productos botánicos pulverizados, molidos o preparados de otra forma, entre otros.</t>
  </si>
  <si>
    <t>ANÁLISIS DE LAS OBSERVACIONES</t>
  </si>
  <si>
    <r>
      <rPr>
        <b/>
        <sz val="8"/>
        <rFont val="Roboto"/>
      </rPr>
      <t xml:space="preserve">JUPEMA: </t>
    </r>
    <r>
      <rPr>
        <sz val="8"/>
        <rFont val="Roboto"/>
      </rPr>
      <t>se incluyen recursos a la cuenta: retribuciones por años de servicio y restricciones al ejercicio liberal de la profesión, pluses salariales que evidencian que existe personal que no devenga un salario único, sino que incorpora componentes salariales que pueden incrementar el costo de la planilla institucional.</t>
    </r>
  </si>
  <si>
    <r>
      <rPr>
        <b/>
        <sz val="8"/>
        <rFont val="Calibri"/>
        <family val="2"/>
        <scheme val="minor"/>
      </rPr>
      <t xml:space="preserve">JUPEMA: </t>
    </r>
    <r>
      <rPr>
        <sz val="8"/>
        <rFont val="Calibri"/>
        <family val="2"/>
        <scheme val="minor"/>
      </rPr>
      <t>se incluyen recursos a la cuenta: retribuciones por años de servicio y restricciones al ejercicio liberal de la profesión, pluses salariales que evidencian que existe personal que no devenga un salario único, sino que incorpora componentes salariales que pueden incrementar el costo de la planilla institucional.</t>
    </r>
  </si>
  <si>
    <t>Con respecto a los pluses salariales, presenta una variación negativa en comparación con el año 2025. La disminución en las cuentas 0.03.01 “Retribución por años de servicio”, 0.03.02 “Restricción al ejercicio liberal de la profesión”  y 0.03.99  “Otros incentivos salariales” obedece a la salida de personal básico más pluses (escala salarial anterior), el cual ha sido sustituido por funcionarios bajo el esquema de salario global.  Actualmente, únicamente una persona permanece bajo el régimen de salario base más pluses, ubicada en la Auditoría Interna del CONASSIF.</t>
  </si>
  <si>
    <t>Respecto a la cuanta 0.03.04 “Salario Escolar”,  el incremento observado en relación con el año 2025 se debe a la implementación de la nueva columna salarial establecida por MIDEPLAN, publicada en el Diario Oficial La Gaceta el 5 de junio de 2025.</t>
  </si>
  <si>
    <t>La cuenta 6.02.01 “Becas a funcionarios” tiene asignado un monto de ¢1,8 millones, el propósito de este rubro es tener la previsión para el pago de una beca otorgada a un funcionario del Despacho de la Auditoría Interna del CONASSIF. Cabe destacar que, en el proceso de formulación presupuestaria, se atendieron los criterios de austeridad establecidos por las instancias superiores.</t>
  </si>
  <si>
    <t xml:space="preserve">En relación con la cuenta 6.02.02 “Becas a terceras personas”  El incremento se debe a la previsión de contar con practicantes universitarios. Estos estudiantes brindan apoyo en labores operativas del Despacho CONASSIF, se les reconoce una ayuda para gastos de diez mil colones. La participación de los estudiantes ha enriquecido significativamente el quehacer institucional. </t>
  </si>
  <si>
    <t>Para la cuenta 6.02.03 “Ayuda a funcionarios” el CONASSIF como Órgano de Desconcentración Máxima del BCCR adopta las disposiciones que emita dicho ente. En este sentido, mediante la Resolución Gerencial GER-RES-0069-2022, se aprobó el reconocimiento semestral de una ayuda económica a los funcionarios, correspondiente a un monto fijo por concepto de consumo eléctrico, calculado con base en una jornada laboral de ocho horas. Este reconocimiento tiene como finalidad compensar el gasto en electricidad generado por el uso de equipos informáticos durante el desempeño de funciones bajo la modalidad de teletrabajo.</t>
  </si>
  <si>
    <r>
      <rPr>
        <b/>
        <sz val="8"/>
        <rFont val="Calibri"/>
        <family val="2"/>
        <scheme val="minor"/>
      </rPr>
      <t>JUPEMA:</t>
    </r>
    <r>
      <rPr>
        <sz val="8"/>
        <rFont val="Calibri"/>
        <family val="2"/>
        <scheme val="minor"/>
      </rPr>
      <t xml:space="preserve"> se consideran beneficios que, en el marco de un uso racional de recursos públicos no responden a necesidades ni a criterios de eficiencia presupuestaria, sino más bien a incentivos discrecionales que incluso pueden ser cuestionados legalmente algunos de ellos, y eliminados sin que esto afecte el funcionamiento operativo del CONASSIF.</t>
    </r>
  </si>
  <si>
    <t xml:space="preserve">Erogaciones por concepto de equipo para trasmitir y recibir información, haciendo partícipe a terceros mediante comunicaciones telefónicas, compra de radios, video vean entre otros. etc </t>
  </si>
  <si>
    <r>
      <rPr>
        <b/>
        <sz val="8"/>
        <rFont val="Calibri"/>
        <family val="2"/>
        <scheme val="minor"/>
      </rPr>
      <t xml:space="preserve">JUPEMA: </t>
    </r>
    <r>
      <rPr>
        <sz val="8"/>
        <rFont val="Calibri"/>
        <family val="2"/>
        <scheme val="minor"/>
      </rPr>
      <t xml:space="preserve">se incluyen recursos a la cuenta: retribuciones por años de servicio y restricciones al ejercicio liberal de la profesión, pluses salariales que evidencian que existe personal que no devenga un salario único, sino que incorpora componentes salariales que pueden incrementar el costo de la planilla institucional.
</t>
    </r>
    <r>
      <rPr>
        <b/>
        <sz val="8"/>
        <rFont val="Calibri"/>
        <family val="2"/>
        <scheme val="minor"/>
      </rPr>
      <t>Banco Promérica:</t>
    </r>
    <r>
      <rPr>
        <sz val="8"/>
        <rFont val="Calibri"/>
        <family val="2"/>
        <scheme val="minor"/>
      </rPr>
      <t xml:space="preserve"> Ampliar la información de la siguiente partida.
</t>
    </r>
    <r>
      <rPr>
        <b/>
        <sz val="8"/>
        <rFont val="Calibri"/>
        <family val="2"/>
        <scheme val="minor"/>
      </rPr>
      <t xml:space="preserve">CAFI, CAMBOLSA y CCETV: </t>
    </r>
    <r>
      <rPr>
        <sz val="8"/>
        <rFont val="Calibri"/>
        <family val="2"/>
        <scheme val="minor"/>
      </rPr>
      <t xml:space="preserve">Ampliar la información de la siguiente partida.
</t>
    </r>
    <r>
      <rPr>
        <b/>
        <sz val="8"/>
        <rFont val="Calibri"/>
        <family val="2"/>
        <scheme val="minor"/>
      </rPr>
      <t xml:space="preserve">Cámara de Bancos e Instituciones Financieras y Subgerencia General de Riesgos y Crédito del Banco Nacional: </t>
    </r>
    <r>
      <rPr>
        <sz val="8"/>
        <rFont val="Calibri"/>
        <family val="2"/>
        <scheme val="minor"/>
      </rPr>
      <t xml:space="preserve"> Ampliar la información de la siguiente partida.
</t>
    </r>
    <r>
      <rPr>
        <b/>
        <sz val="8"/>
        <rFont val="Calibri"/>
        <family val="2"/>
        <scheme val="minor"/>
      </rPr>
      <t xml:space="preserve">
</t>
    </r>
    <r>
      <rPr>
        <sz val="8"/>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</si>
</sst>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_);[Red]\(&quot;¢&quot;#,##0.00\)"/>
    <numFmt numFmtId="165" formatCode="&quot;₡&quot;#,##0.00"/>
  </numFmts>
  <fonts count="21" x14ac:knownFonts="1">
    <font>
      <sz val="10"/>
      <name val="Arial"/>
      <family val="2"/>
    </font>
    <font>
      <sz val="10"/>
      <name val="Arial"/>
      <family val="2"/>
    </font>
    <font>
      <b/>
      <sz val="11"/>
      <color theme="0"/>
      <name val="Calibri"/>
      <family val="2"/>
      <scheme val="minor"/>
    </font>
    <font>
      <sz val="12"/>
      <name val="Calibri"/>
      <family val="2"/>
      <scheme val="minor"/>
    </font>
    <font>
      <b/>
      <sz val="12"/>
      <name val="Calibri"/>
      <family val="2"/>
      <scheme val="minor"/>
    </font>
    <font>
      <sz val="9"/>
      <name val="Calibri"/>
      <family val="2"/>
      <scheme val="minor"/>
    </font>
    <font>
      <sz val="10"/>
      <name val="Calibri"/>
      <family val="2"/>
      <scheme val="minor"/>
    </font>
    <font>
      <b/>
      <sz val="14"/>
      <name val="Calibri"/>
      <family val="2"/>
      <scheme val="minor"/>
    </font>
    <font>
      <b/>
      <sz val="8"/>
      <name val="Calibri"/>
      <family val="2"/>
      <scheme val="minor"/>
    </font>
    <font>
      <sz val="8"/>
      <name val="Calibri"/>
      <family val="2"/>
      <scheme val="minor"/>
    </font>
    <font>
      <i/>
      <sz val="10"/>
      <name val="Calibri"/>
      <family val="2"/>
      <scheme val="minor"/>
    </font>
    <font>
      <sz val="10"/>
      <color indexed="10"/>
      <name val="Calibri"/>
      <family val="2"/>
      <scheme val="minor"/>
    </font>
    <font>
      <b/>
      <sz val="16"/>
      <name val="Calibri"/>
      <family val="2"/>
      <scheme val="minor"/>
    </font>
    <font>
      <b/>
      <sz val="11"/>
      <name val="Calibri"/>
      <family val="2"/>
      <scheme val="minor"/>
    </font>
    <font>
      <b/>
      <sz val="12"/>
      <color theme="0"/>
      <name val="Calibri"/>
      <family val="2"/>
      <scheme val="minor"/>
    </font>
    <font>
      <b/>
      <sz val="9"/>
      <color theme="0"/>
      <name val="Calibri"/>
      <family val="2"/>
      <scheme val="minor"/>
    </font>
    <font>
      <b/>
      <sz val="10"/>
      <name val="Calibri"/>
      <family val="2"/>
      <scheme val="minor"/>
    </font>
    <font>
      <b/>
      <sz val="10"/>
      <color theme="0"/>
      <name val="Calibri"/>
      <family val="2"/>
      <scheme val="minor"/>
    </font>
    <font>
      <sz val="10"/>
      <name val="Franklin Gothic Book"/>
      <family val="2"/>
    </font>
    <font>
      <sz val="8"/>
      <name val="Roboto"/>
    </font>
    <font>
      <b/>
      <sz val="8"/>
      <name val="Roboto"/>
    </font>
  </fonts>
  <fills count="4">
    <fill>
      <patternFill patternType="none"/>
    </fill>
    <fill>
      <patternFill patternType="gray125"/>
    </fill>
    <fill>
      <patternFill patternType="solid">
        <fgColor rgb="FF0D559A"/>
        <bgColor indexed="64"/>
      </patternFill>
    </fill>
    <fill>
      <patternFill patternType="solid">
        <fgColor rgb="FF009585"/>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4" tint="-0.24994659260841701"/>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66">
    <xf numFmtId="0" fontId="0" fillId="0" borderId="0" xfId="0"/>
    <xf numFmtId="0" fontId="3" fillId="0" borderId="0" xfId="0" applyFont="1" applyAlignment="1">
      <alignment horizontal="center"/>
    </xf>
    <xf numFmtId="0" fontId="3" fillId="0" borderId="0" xfId="0" applyFont="1"/>
    <xf numFmtId="0" fontId="4" fillId="0" borderId="0" xfId="0" applyFont="1" applyAlignment="1">
      <alignment horizontal="left" vertical="center"/>
    </xf>
    <xf numFmtId="0" fontId="5" fillId="0" borderId="0" xfId="0" applyFont="1" applyAlignment="1">
      <alignment horizontal="left"/>
    </xf>
    <xf numFmtId="0" fontId="6" fillId="0" borderId="0" xfId="0" applyFont="1"/>
    <xf numFmtId="0" fontId="7" fillId="0" borderId="0" xfId="0" applyFont="1" applyAlignment="1">
      <alignment horizontal="center" vertical="center"/>
    </xf>
    <xf numFmtId="0" fontId="7" fillId="0" borderId="0" xfId="0" applyFont="1" applyAlignment="1">
      <alignment horizontal="centerContinuous" vertical="center" wrapText="1"/>
    </xf>
    <xf numFmtId="164" fontId="7" fillId="0" borderId="0" xfId="0" applyNumberFormat="1" applyFont="1" applyAlignment="1">
      <alignment horizontal="centerContinuous" vertical="center" wrapText="1"/>
    </xf>
    <xf numFmtId="0" fontId="6" fillId="0" borderId="0" xfId="0" applyFont="1" applyAlignment="1">
      <alignment horizontal="center" vertical="top"/>
    </xf>
    <xf numFmtId="0" fontId="10" fillId="0" borderId="0" xfId="0" applyFont="1" applyAlignment="1">
      <alignment vertical="top" wrapText="1"/>
    </xf>
    <xf numFmtId="0" fontId="6" fillId="0" borderId="0" xfId="0" applyFont="1" applyAlignment="1">
      <alignment vertical="top" wrapText="1"/>
    </xf>
    <xf numFmtId="0" fontId="11" fillId="0" borderId="0" xfId="0" applyFont="1" applyAlignment="1">
      <alignment vertical="top" wrapText="1"/>
    </xf>
    <xf numFmtId="165" fontId="11" fillId="0" borderId="0" xfId="0" applyNumberFormat="1" applyFont="1" applyAlignment="1">
      <alignment vertical="top" wrapText="1"/>
    </xf>
    <xf numFmtId="0" fontId="11" fillId="0" borderId="0" xfId="0" applyFont="1"/>
    <xf numFmtId="4" fontId="6" fillId="0" borderId="0" xfId="0" applyNumberFormat="1" applyFont="1" applyAlignment="1">
      <alignment vertical="top" wrapText="1"/>
    </xf>
    <xf numFmtId="10" fontId="6" fillId="0" borderId="0" xfId="1" applyNumberFormat="1" applyFont="1"/>
    <xf numFmtId="10" fontId="6" fillId="0" borderId="0" xfId="0" applyNumberFormat="1" applyFont="1"/>
    <xf numFmtId="0" fontId="14" fillId="2" borderId="1" xfId="0" applyFont="1" applyFill="1" applyBorder="1" applyAlignment="1">
      <alignment horizontal="center" vertical="center"/>
    </xf>
    <xf numFmtId="49" fontId="2" fillId="3" borderId="2" xfId="0" applyNumberFormat="1" applyFont="1" applyFill="1" applyBorder="1" applyAlignment="1">
      <alignment horizontal="center" vertical="center"/>
    </xf>
    <xf numFmtId="0" fontId="14" fillId="2" borderId="4" xfId="0" applyFont="1" applyFill="1" applyBorder="1" applyAlignment="1">
      <alignment horizontal="center" vertical="center" wrapText="1"/>
    </xf>
    <xf numFmtId="0" fontId="8" fillId="0" borderId="0" xfId="0" applyFont="1" applyAlignment="1">
      <alignment vertical="center" wrapText="1"/>
    </xf>
    <xf numFmtId="0" fontId="8" fillId="0" borderId="4" xfId="0" applyFont="1" applyBorder="1" applyAlignment="1">
      <alignment vertical="center" wrapText="1"/>
    </xf>
    <xf numFmtId="0" fontId="14" fillId="2" borderId="1" xfId="0" applyFont="1" applyFill="1" applyBorder="1" applyAlignment="1">
      <alignment horizontal="center" vertical="center" wrapText="1"/>
    </xf>
    <xf numFmtId="0" fontId="9" fillId="0" borderId="3" xfId="0" applyFont="1" applyBorder="1" applyAlignment="1">
      <alignment vertical="center" wrapText="1"/>
    </xf>
    <xf numFmtId="0" fontId="9" fillId="0" borderId="1" xfId="0" applyFont="1" applyBorder="1" applyAlignment="1">
      <alignment vertical="center" wrapText="1"/>
    </xf>
    <xf numFmtId="165" fontId="5" fillId="0" borderId="0" xfId="0" applyNumberFormat="1" applyFont="1" applyAlignment="1">
      <alignment vertical="center" wrapText="1"/>
    </xf>
    <xf numFmtId="165" fontId="5" fillId="0" borderId="4" xfId="0" applyNumberFormat="1" applyFont="1" applyBorder="1" applyAlignment="1">
      <alignment vertical="center" wrapText="1"/>
    </xf>
    <xf numFmtId="165" fontId="5" fillId="0" borderId="3" xfId="0" applyNumberFormat="1" applyFont="1" applyBorder="1" applyAlignment="1">
      <alignment vertical="center" wrapText="1"/>
    </xf>
    <xf numFmtId="165" fontId="5" fillId="0" borderId="1" xfId="0" applyNumberFormat="1" applyFont="1" applyBorder="1" applyAlignment="1">
      <alignment vertical="center" wrapText="1"/>
    </xf>
    <xf numFmtId="0" fontId="9" fillId="0" borderId="0" xfId="0" applyFont="1" applyAlignment="1">
      <alignment vertical="center" wrapText="1"/>
    </xf>
    <xf numFmtId="0" fontId="8" fillId="0" borderId="7" xfId="0" applyFont="1" applyBorder="1" applyAlignment="1">
      <alignment vertical="center" wrapText="1"/>
    </xf>
    <xf numFmtId="0" fontId="9" fillId="0" borderId="8" xfId="0" applyFont="1" applyBorder="1" applyAlignment="1">
      <alignment vertical="center" wrapText="1"/>
    </xf>
    <xf numFmtId="165" fontId="5" fillId="0" borderId="7" xfId="0" applyNumberFormat="1" applyFont="1" applyBorder="1" applyAlignment="1">
      <alignment vertical="center" wrapText="1"/>
    </xf>
    <xf numFmtId="165" fontId="5" fillId="0" borderId="8" xfId="0" applyNumberFormat="1" applyFont="1" applyBorder="1" applyAlignment="1">
      <alignment vertical="center" wrapText="1"/>
    </xf>
    <xf numFmtId="10" fontId="5" fillId="0" borderId="8" xfId="1" applyNumberFormat="1" applyFont="1" applyBorder="1" applyAlignment="1">
      <alignment horizontal="center" vertical="center" wrapText="1"/>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44" fontId="2" fillId="3" borderId="1" xfId="0" applyNumberFormat="1" applyFont="1" applyFill="1" applyBorder="1" applyAlignment="1">
      <alignment horizontal="right" vertical="center" wrapText="1"/>
    </xf>
    <xf numFmtId="165" fontId="2" fillId="3" borderId="4" xfId="0" applyNumberFormat="1" applyFont="1" applyFill="1" applyBorder="1" applyAlignment="1">
      <alignment horizontal="right" vertical="center" wrapText="1"/>
    </xf>
    <xf numFmtId="10" fontId="2" fillId="3" borderId="1" xfId="1" applyNumberFormat="1" applyFont="1" applyFill="1" applyBorder="1" applyAlignment="1">
      <alignment horizontal="center" vertical="center" wrapText="1"/>
    </xf>
    <xf numFmtId="0" fontId="8" fillId="0" borderId="1" xfId="0" applyFont="1" applyBorder="1" applyAlignment="1">
      <alignment vertical="center" wrapText="1"/>
    </xf>
    <xf numFmtId="0" fontId="15" fillId="3" borderId="1" xfId="0" applyFont="1" applyFill="1" applyBorder="1" applyAlignment="1">
      <alignment vertical="center" wrapText="1"/>
    </xf>
    <xf numFmtId="0" fontId="16" fillId="0" borderId="0" xfId="0" applyFont="1"/>
    <xf numFmtId="165" fontId="16" fillId="0" borderId="0" xfId="0" applyNumberFormat="1" applyFont="1"/>
    <xf numFmtId="0" fontId="13" fillId="0" borderId="0" xfId="0" applyFont="1"/>
    <xf numFmtId="0" fontId="4" fillId="0" borderId="0" xfId="0" applyFont="1"/>
    <xf numFmtId="10" fontId="17" fillId="3" borderId="1" xfId="1" applyNumberFormat="1" applyFont="1" applyFill="1" applyBorder="1" applyAlignment="1">
      <alignment horizontal="center" vertical="center" wrapText="1"/>
    </xf>
    <xf numFmtId="44" fontId="17" fillId="3" borderId="4" xfId="0" applyNumberFormat="1" applyFont="1" applyFill="1" applyBorder="1" applyAlignment="1">
      <alignment horizontal="right" vertical="center" wrapText="1"/>
    </xf>
    <xf numFmtId="49" fontId="17" fillId="3" borderId="2" xfId="0" applyNumberFormat="1" applyFont="1" applyFill="1" applyBorder="1" applyAlignment="1">
      <alignment horizontal="center" vertical="center"/>
    </xf>
    <xf numFmtId="0" fontId="17" fillId="3" borderId="6" xfId="0" applyFont="1" applyFill="1" applyBorder="1" applyAlignment="1">
      <alignment horizontal="center" vertical="center" wrapText="1"/>
    </xf>
    <xf numFmtId="165" fontId="5" fillId="0" borderId="6" xfId="0" applyNumberFormat="1" applyFont="1" applyBorder="1" applyAlignment="1">
      <alignment vertical="center" wrapText="1"/>
    </xf>
    <xf numFmtId="165" fontId="5" fillId="0" borderId="5" xfId="0" applyNumberFormat="1" applyFont="1" applyBorder="1" applyAlignment="1">
      <alignment vertical="center" wrapText="1"/>
    </xf>
    <xf numFmtId="165" fontId="17" fillId="3" borderId="4" xfId="0" applyNumberFormat="1" applyFont="1" applyFill="1" applyBorder="1" applyAlignment="1">
      <alignment horizontal="right" vertical="center" wrapText="1"/>
    </xf>
    <xf numFmtId="10" fontId="5" fillId="0" borderId="8" xfId="1" applyNumberFormat="1" applyFont="1" applyBorder="1" applyAlignment="1" applyProtection="1">
      <alignment horizontal="center" vertical="center" wrapText="1"/>
      <protection locked="0"/>
    </xf>
    <xf numFmtId="10" fontId="5" fillId="0" borderId="3" xfId="1" applyNumberFormat="1" applyFont="1" applyBorder="1" applyAlignment="1" applyProtection="1">
      <alignment horizontal="center" vertical="center" wrapText="1"/>
      <protection locked="0"/>
    </xf>
    <xf numFmtId="10" fontId="5" fillId="0" borderId="1" xfId="1" applyNumberFormat="1" applyFont="1" applyBorder="1" applyAlignment="1" applyProtection="1">
      <alignment horizontal="center" vertical="center" wrapText="1"/>
      <protection locked="0"/>
    </xf>
    <xf numFmtId="10" fontId="5" fillId="0" borderId="1" xfId="1" applyNumberFormat="1" applyFont="1" applyBorder="1" applyAlignment="1" applyProtection="1">
      <alignment horizontal="left" vertical="center" wrapText="1"/>
      <protection locked="0"/>
    </xf>
    <xf numFmtId="0" fontId="9" fillId="0" borderId="1" xfId="0" applyFont="1" applyBorder="1" applyAlignment="1" applyProtection="1">
      <alignment vertical="center" wrapText="1"/>
      <protection locked="0"/>
    </xf>
    <xf numFmtId="0" fontId="15" fillId="3" borderId="1" xfId="0" applyFont="1" applyFill="1" applyBorder="1" applyAlignment="1" applyProtection="1">
      <alignment vertical="center" wrapText="1"/>
      <protection locked="0"/>
    </xf>
    <xf numFmtId="0" fontId="5" fillId="0" borderId="8" xfId="1" applyNumberFormat="1" applyFont="1" applyBorder="1" applyAlignment="1">
      <alignment horizontal="center" vertical="center" wrapText="1"/>
    </xf>
    <xf numFmtId="0" fontId="19" fillId="0" borderId="9" xfId="0" applyFont="1" applyBorder="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6" fillId="0" borderId="0" xfId="0" applyFont="1" applyAlignment="1">
      <alignment horizontal="left"/>
    </xf>
    <xf numFmtId="0" fontId="9" fillId="0" borderId="1" xfId="0" applyFont="1" applyBorder="1" applyAlignment="1" applyProtection="1">
      <alignment vertical="top" wrapText="1"/>
      <protection locked="0"/>
    </xf>
  </cellXfs>
  <cellStyles count="3">
    <cellStyle name="Millares 2" xfId="2" xr:uid="{0C8FF029-C889-472D-B16D-0BFE932F2BF8}"/>
    <cellStyle name="Normal" xfId="0" builtinId="0"/>
    <cellStyle name="Porcentaje" xfId="1" builtinId="5"/>
  </cellStyles>
  <dxfs count="0"/>
  <tableStyles count="0" defaultTableStyle="TableStyleMedium2" defaultPivotStyle="PivotStyleLight16"/>
  <colors>
    <mruColors>
      <color rgb="FF009585"/>
      <color rgb="FF0D55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153836</xdr:colOff>
      <xdr:row>0</xdr:row>
      <xdr:rowOff>202405</xdr:rowOff>
    </xdr:from>
    <xdr:to>
      <xdr:col>8</xdr:col>
      <xdr:colOff>1100489</xdr:colOff>
      <xdr:row>2</xdr:row>
      <xdr:rowOff>643889</xdr:rowOff>
    </xdr:to>
    <xdr:pic>
      <xdr:nvPicPr>
        <xdr:cNvPr id="3" name="Imagen 2">
          <a:extLst>
            <a:ext uri="{FF2B5EF4-FFF2-40B4-BE49-F238E27FC236}">
              <a16:creationId xmlns:a16="http://schemas.microsoft.com/office/drawing/2014/main" id="{C72CB193-3EEA-4FF1-9B20-A9D41E18288E}"/>
            </a:ext>
          </a:extLst>
        </xdr:cNvPr>
        <xdr:cNvPicPr>
          <a:picLocks noChangeAspect="1"/>
        </xdr:cNvPicPr>
      </xdr:nvPicPr>
      <xdr:blipFill>
        <a:blip xmlns:r="http://schemas.openxmlformats.org/officeDocument/2006/relationships" r:embed="rId1"/>
        <a:stretch>
          <a:fillRect/>
        </a:stretch>
      </xdr:blipFill>
      <xdr:spPr>
        <a:xfrm>
          <a:off x="9845524" y="202405"/>
          <a:ext cx="4510162" cy="1071563"/>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1CB3-D3C0-42F8-878D-31544B9DB53A}">
  <sheetPr>
    <pageSetUpPr fitToPage="1"/>
  </sheetPr>
  <dimension ref="B1:L84"/>
  <sheetViews>
    <sheetView showGridLines="0" tabSelected="1" zoomScale="80" zoomScaleNormal="80" workbookViewId="0">
      <pane xSplit="4" ySplit="5" topLeftCell="E12" activePane="bottomRight" state="frozen"/>
      <selection pane="topRight" activeCell="E1" sqref="E1"/>
      <selection pane="bottomLeft" activeCell="A6" sqref="A6"/>
      <selection pane="bottomRight" activeCell="N14" sqref="N14"/>
    </sheetView>
  </sheetViews>
  <sheetFormatPr baseColWidth="10" defaultColWidth="11.42578125" defaultRowHeight="12.75" outlineLevelRow="1" x14ac:dyDescent="0.2"/>
  <cols>
    <col min="1" max="1" width="3.28515625" style="5" customWidth="1"/>
    <col min="2" max="2" width="8.85546875" style="9" customWidth="1"/>
    <col min="3" max="3" width="43.7109375" style="11" customWidth="1"/>
    <col min="4" max="4" width="61.7109375" style="11" customWidth="1"/>
    <col min="5" max="6" width="21.140625" style="11" customWidth="1"/>
    <col min="7" max="7" width="16.5703125" style="11" customWidth="1"/>
    <col min="8" max="8" width="14.140625" style="5" customWidth="1"/>
    <col min="9" max="9" width="44.28515625" style="5" customWidth="1"/>
    <col min="10" max="10" width="38" style="5" customWidth="1"/>
    <col min="11" max="11" width="11.42578125" style="5" customWidth="1"/>
    <col min="12" max="12" width="16.28515625" style="5" customWidth="1"/>
    <col min="13" max="15" width="11.42578125" style="5" customWidth="1"/>
    <col min="16" max="16384" width="11.42578125" style="5"/>
  </cols>
  <sheetData>
    <row r="1" spans="2:10" s="2" customFormat="1" ht="15.75" x14ac:dyDescent="0.25">
      <c r="B1" s="1"/>
    </row>
    <row r="2" spans="2:10" s="2" customFormat="1" ht="35.450000000000003" customHeight="1" x14ac:dyDescent="0.25">
      <c r="B2" s="62" t="s">
        <v>196</v>
      </c>
      <c r="C2" s="63"/>
      <c r="D2" s="63"/>
      <c r="E2" s="63"/>
      <c r="F2" s="63"/>
      <c r="G2" s="63"/>
      <c r="H2" s="63"/>
      <c r="I2" s="3"/>
    </row>
    <row r="3" spans="2:10" ht="64.900000000000006" customHeight="1" x14ac:dyDescent="0.2">
      <c r="B3" s="64" t="s">
        <v>164</v>
      </c>
      <c r="C3" s="64"/>
      <c r="D3" s="64"/>
      <c r="E3" s="64"/>
      <c r="F3" s="64"/>
      <c r="G3" s="64"/>
      <c r="H3" s="64"/>
      <c r="I3" s="4"/>
    </row>
    <row r="4" spans="2:10" ht="7.5" customHeight="1" thickBot="1" x14ac:dyDescent="0.25">
      <c r="B4" s="6"/>
      <c r="C4" s="7"/>
      <c r="D4" s="7"/>
      <c r="E4" s="8"/>
      <c r="F4" s="8"/>
      <c r="G4" s="8"/>
    </row>
    <row r="5" spans="2:10" s="46" customFormat="1" ht="43.5" customHeight="1" thickBot="1" x14ac:dyDescent="0.3">
      <c r="B5" s="18" t="s">
        <v>0</v>
      </c>
      <c r="C5" s="20" t="s">
        <v>1</v>
      </c>
      <c r="D5" s="23" t="s">
        <v>2</v>
      </c>
      <c r="E5" s="20" t="s">
        <v>195</v>
      </c>
      <c r="F5" s="23" t="s">
        <v>189</v>
      </c>
      <c r="G5" s="20" t="s">
        <v>3</v>
      </c>
      <c r="H5" s="23" t="s">
        <v>4</v>
      </c>
      <c r="I5" s="20" t="s">
        <v>185</v>
      </c>
      <c r="J5" s="20" t="s">
        <v>208</v>
      </c>
    </row>
    <row r="6" spans="2:10" s="45" customFormat="1" ht="19.5" customHeight="1" thickBot="1" x14ac:dyDescent="0.3">
      <c r="B6" s="19" t="s">
        <v>5</v>
      </c>
      <c r="C6" s="36" t="s">
        <v>6</v>
      </c>
      <c r="D6" s="37"/>
      <c r="E6" s="39">
        <f>SUM(E7:E24)</f>
        <v>1627034843.0400002</v>
      </c>
      <c r="F6" s="38">
        <f>SUM(F7:F24)</f>
        <v>1533323950.26</v>
      </c>
      <c r="G6" s="39">
        <f>SUM(G7:G24)</f>
        <v>93710892.780000106</v>
      </c>
      <c r="H6" s="40">
        <f>+E6/F6-1</f>
        <v>6.1116173633177784E-2</v>
      </c>
      <c r="I6" s="40"/>
      <c r="J6" s="40"/>
    </row>
    <row r="7" spans="2:10" ht="66" customHeight="1" outlineLevel="1" thickBot="1" x14ac:dyDescent="0.25">
      <c r="B7" s="41" t="s">
        <v>7</v>
      </c>
      <c r="C7" s="31" t="s">
        <v>8</v>
      </c>
      <c r="D7" s="32" t="s">
        <v>9</v>
      </c>
      <c r="E7" s="33">
        <v>846134058.00000012</v>
      </c>
      <c r="F7" s="34">
        <v>833088384.96000004</v>
      </c>
      <c r="G7" s="33">
        <f>+E7-F7</f>
        <v>13045673.040000081</v>
      </c>
      <c r="H7" s="35">
        <f>+E7/F7-1</f>
        <v>1.5659410544568431E-2</v>
      </c>
      <c r="I7" s="54"/>
      <c r="J7" s="54"/>
    </row>
    <row r="8" spans="2:10" ht="48.75" customHeight="1" outlineLevel="1" thickBot="1" x14ac:dyDescent="0.25">
      <c r="B8" s="41" t="s">
        <v>10</v>
      </c>
      <c r="C8" s="21" t="s">
        <v>11</v>
      </c>
      <c r="D8" s="24" t="s">
        <v>12</v>
      </c>
      <c r="E8" s="26">
        <v>504000</v>
      </c>
      <c r="F8" s="28">
        <v>504000</v>
      </c>
      <c r="G8" s="26">
        <f>+E8-F8</f>
        <v>0</v>
      </c>
      <c r="H8" s="35">
        <f>+E8/F8-1</f>
        <v>0</v>
      </c>
      <c r="I8" s="55"/>
      <c r="J8" s="55"/>
    </row>
    <row r="9" spans="2:10" ht="42" customHeight="1" outlineLevel="1" thickBot="1" x14ac:dyDescent="0.25">
      <c r="B9" s="41" t="s">
        <v>13</v>
      </c>
      <c r="C9" s="22" t="s">
        <v>14</v>
      </c>
      <c r="D9" s="25" t="s">
        <v>15</v>
      </c>
      <c r="E9" s="27">
        <v>4500000</v>
      </c>
      <c r="F9" s="29">
        <v>4500000</v>
      </c>
      <c r="G9" s="27">
        <f t="shared" ref="G9:G24" si="0">+E9-F9</f>
        <v>0</v>
      </c>
      <c r="H9" s="35">
        <f t="shared" ref="H9:H23" si="1">+E9/F9-1</f>
        <v>0</v>
      </c>
      <c r="I9" s="56"/>
      <c r="J9" s="56"/>
    </row>
    <row r="10" spans="2:10" ht="75" customHeight="1" outlineLevel="1" thickBot="1" x14ac:dyDescent="0.25">
      <c r="B10" s="41" t="s">
        <v>16</v>
      </c>
      <c r="C10" s="21" t="s">
        <v>17</v>
      </c>
      <c r="D10" s="24" t="s">
        <v>18</v>
      </c>
      <c r="E10" s="26">
        <v>130799760</v>
      </c>
      <c r="F10" s="28">
        <v>129191335.04000001</v>
      </c>
      <c r="G10" s="26">
        <f t="shared" si="0"/>
        <v>1608424.9599999934</v>
      </c>
      <c r="H10" s="35">
        <f t="shared" si="1"/>
        <v>1.2449944568666327E-2</v>
      </c>
      <c r="I10" s="55"/>
      <c r="J10" s="55"/>
    </row>
    <row r="11" spans="2:10" ht="177" customHeight="1" outlineLevel="1" thickBot="1" x14ac:dyDescent="0.25">
      <c r="B11" s="41" t="s">
        <v>19</v>
      </c>
      <c r="C11" s="22" t="s">
        <v>20</v>
      </c>
      <c r="D11" s="25" t="s">
        <v>21</v>
      </c>
      <c r="E11" s="27">
        <v>18930077.039999999</v>
      </c>
      <c r="F11" s="29">
        <v>20930076</v>
      </c>
      <c r="G11" s="27">
        <f t="shared" si="0"/>
        <v>-1999998.9600000009</v>
      </c>
      <c r="H11" s="35">
        <f t="shared" si="1"/>
        <v>-9.5556220627197042E-2</v>
      </c>
      <c r="I11" s="61" t="s">
        <v>209</v>
      </c>
      <c r="J11" s="57" t="s">
        <v>211</v>
      </c>
    </row>
    <row r="12" spans="2:10" ht="188.45" customHeight="1" outlineLevel="1" thickBot="1" x14ac:dyDescent="0.25">
      <c r="B12" s="41" t="s">
        <v>22</v>
      </c>
      <c r="C12" s="22" t="s">
        <v>23</v>
      </c>
      <c r="D12" s="25" t="s">
        <v>24</v>
      </c>
      <c r="E12" s="27">
        <v>110023898.04000001</v>
      </c>
      <c r="F12" s="29">
        <v>115023897.95999999</v>
      </c>
      <c r="G12" s="27">
        <f t="shared" si="0"/>
        <v>-4999999.9199999869</v>
      </c>
      <c r="H12" s="35">
        <f t="shared" si="1"/>
        <v>-4.346922690568833E-2</v>
      </c>
      <c r="I12" s="58" t="s">
        <v>210</v>
      </c>
      <c r="J12" s="57" t="s">
        <v>211</v>
      </c>
    </row>
    <row r="13" spans="2:10" ht="75" customHeight="1" outlineLevel="1" thickBot="1" x14ac:dyDescent="0.25">
      <c r="B13" s="41" t="s">
        <v>25</v>
      </c>
      <c r="C13" s="21" t="s">
        <v>26</v>
      </c>
      <c r="D13" s="24" t="s">
        <v>27</v>
      </c>
      <c r="E13" s="51">
        <v>88748877.960000008</v>
      </c>
      <c r="F13" s="29">
        <v>83380799.5</v>
      </c>
      <c r="G13" s="52">
        <f t="shared" si="0"/>
        <v>5368078.4600000083</v>
      </c>
      <c r="H13" s="35">
        <f t="shared" si="1"/>
        <v>6.4380270903974912E-2</v>
      </c>
      <c r="I13" s="58"/>
      <c r="J13" s="58"/>
    </row>
    <row r="14" spans="2:10" ht="236.25" customHeight="1" outlineLevel="1" thickBot="1" x14ac:dyDescent="0.25">
      <c r="B14" s="41" t="s">
        <v>28</v>
      </c>
      <c r="C14" s="22" t="s">
        <v>29</v>
      </c>
      <c r="D14" s="25" t="s">
        <v>30</v>
      </c>
      <c r="E14" s="33">
        <v>81891792</v>
      </c>
      <c r="F14" s="34">
        <v>17520482.039999999</v>
      </c>
      <c r="G14" s="33">
        <f t="shared" si="0"/>
        <v>64371309.960000001</v>
      </c>
      <c r="H14" s="35">
        <f t="shared" si="1"/>
        <v>3.6740604404055546</v>
      </c>
      <c r="I14" s="65" t="s">
        <v>218</v>
      </c>
      <c r="J14" s="58" t="s">
        <v>212</v>
      </c>
    </row>
    <row r="15" spans="2:10" ht="178.15" customHeight="1" outlineLevel="1" thickBot="1" x14ac:dyDescent="0.25">
      <c r="B15" s="41" t="s">
        <v>31</v>
      </c>
      <c r="C15" s="21" t="s">
        <v>32</v>
      </c>
      <c r="D15" s="24" t="s">
        <v>33</v>
      </c>
      <c r="E15" s="33">
        <v>3002703</v>
      </c>
      <c r="F15" s="34">
        <v>9002703</v>
      </c>
      <c r="G15" s="33">
        <f t="shared" si="0"/>
        <v>-6000000</v>
      </c>
      <c r="H15" s="35">
        <f t="shared" si="1"/>
        <v>-0.66646650455979728</v>
      </c>
      <c r="I15" s="58" t="s">
        <v>210</v>
      </c>
      <c r="J15" s="57" t="s">
        <v>211</v>
      </c>
    </row>
    <row r="16" spans="2:10" ht="86.25" customHeight="1" outlineLevel="1" thickBot="1" x14ac:dyDescent="0.25">
      <c r="B16" s="41" t="s">
        <v>34</v>
      </c>
      <c r="C16" s="22" t="s">
        <v>35</v>
      </c>
      <c r="D16" s="25" t="s">
        <v>36</v>
      </c>
      <c r="E16" s="33">
        <v>98511255</v>
      </c>
      <c r="F16" s="34">
        <v>92552681.329999998</v>
      </c>
      <c r="G16" s="33">
        <f t="shared" si="0"/>
        <v>5958573.6700000018</v>
      </c>
      <c r="H16" s="35">
        <f>+E16/F16-1</f>
        <v>6.4380346245771936E-2</v>
      </c>
      <c r="I16" s="58"/>
      <c r="J16" s="58"/>
    </row>
    <row r="17" spans="2:10" ht="86.25" customHeight="1" outlineLevel="1" thickBot="1" x14ac:dyDescent="0.25">
      <c r="B17" s="41" t="s">
        <v>37</v>
      </c>
      <c r="C17" s="21" t="s">
        <v>38</v>
      </c>
      <c r="D17" s="24" t="s">
        <v>39</v>
      </c>
      <c r="E17" s="33">
        <v>5324934</v>
      </c>
      <c r="F17" s="34">
        <v>5002853.49</v>
      </c>
      <c r="G17" s="33">
        <f>+E17-F17</f>
        <v>322080.50999999978</v>
      </c>
      <c r="H17" s="35">
        <f>+E17/F17-1</f>
        <v>6.4379360827534482E-2</v>
      </c>
      <c r="I17" s="58"/>
      <c r="J17" s="58"/>
    </row>
    <row r="18" spans="2:10" ht="86.25" customHeight="1" outlineLevel="1" thickBot="1" x14ac:dyDescent="0.25">
      <c r="B18" s="41" t="s">
        <v>40</v>
      </c>
      <c r="C18" s="22" t="s">
        <v>41</v>
      </c>
      <c r="D18" s="25" t="s">
        <v>42</v>
      </c>
      <c r="E18" s="33">
        <v>15974799</v>
      </c>
      <c r="F18" s="34">
        <v>15008544.27</v>
      </c>
      <c r="G18" s="33">
        <f t="shared" si="0"/>
        <v>966254.73000000045</v>
      </c>
      <c r="H18" s="35">
        <f>+E18/F18-1</f>
        <v>6.4380309816682857E-2</v>
      </c>
      <c r="I18" s="58"/>
      <c r="J18" s="58"/>
    </row>
    <row r="19" spans="2:10" ht="86.25" customHeight="1" outlineLevel="1" thickBot="1" x14ac:dyDescent="0.25">
      <c r="B19" s="41" t="s">
        <v>43</v>
      </c>
      <c r="C19" s="41" t="s">
        <v>44</v>
      </c>
      <c r="D19" s="25" t="s">
        <v>45</v>
      </c>
      <c r="E19" s="33">
        <v>53249327.039999999</v>
      </c>
      <c r="F19" s="34">
        <v>50028482.460000001</v>
      </c>
      <c r="G19" s="33">
        <f t="shared" si="0"/>
        <v>3220844.5799999982</v>
      </c>
      <c r="H19" s="35">
        <f t="shared" si="1"/>
        <v>6.4380217460627609E-2</v>
      </c>
      <c r="I19" s="58"/>
      <c r="J19" s="58"/>
    </row>
    <row r="20" spans="2:10" ht="86.25" customHeight="1" outlineLevel="1" thickBot="1" x14ac:dyDescent="0.25">
      <c r="B20" s="41" t="s">
        <v>46</v>
      </c>
      <c r="C20" s="41" t="s">
        <v>47</v>
      </c>
      <c r="D20" s="25" t="s">
        <v>48</v>
      </c>
      <c r="E20" s="33">
        <v>5324934</v>
      </c>
      <c r="F20" s="34">
        <v>5002853.49</v>
      </c>
      <c r="G20" s="33">
        <f t="shared" si="0"/>
        <v>322080.50999999978</v>
      </c>
      <c r="H20" s="35">
        <f t="shared" si="1"/>
        <v>6.4379360827534482E-2</v>
      </c>
      <c r="I20" s="58"/>
      <c r="J20" s="58"/>
    </row>
    <row r="21" spans="2:10" ht="86.25" customHeight="1" outlineLevel="1" thickBot="1" x14ac:dyDescent="0.25">
      <c r="B21" s="41" t="s">
        <v>49</v>
      </c>
      <c r="C21" s="41" t="s">
        <v>50</v>
      </c>
      <c r="D21" s="25" t="s">
        <v>51</v>
      </c>
      <c r="E21" s="33">
        <v>59426248.919999994</v>
      </c>
      <c r="F21" s="34">
        <v>54230869.159999996</v>
      </c>
      <c r="G21" s="33">
        <f t="shared" si="0"/>
        <v>5195379.7599999979</v>
      </c>
      <c r="H21" s="35">
        <f t="shared" si="1"/>
        <v>9.5801152378211185E-2</v>
      </c>
      <c r="I21" s="58"/>
      <c r="J21" s="58"/>
    </row>
    <row r="22" spans="2:10" ht="86.25" customHeight="1" outlineLevel="1" thickBot="1" x14ac:dyDescent="0.25">
      <c r="B22" s="41" t="s">
        <v>52</v>
      </c>
      <c r="C22" s="22" t="s">
        <v>53</v>
      </c>
      <c r="D22" s="25" t="s">
        <v>54</v>
      </c>
      <c r="E22" s="33">
        <v>31949597.039999999</v>
      </c>
      <c r="F22" s="34">
        <v>30017087.699999999</v>
      </c>
      <c r="G22" s="33">
        <f t="shared" si="0"/>
        <v>1932509.3399999999</v>
      </c>
      <c r="H22" s="35">
        <f t="shared" si="1"/>
        <v>6.4380307620582444E-2</v>
      </c>
      <c r="I22" s="58"/>
      <c r="J22" s="58"/>
    </row>
    <row r="23" spans="2:10" ht="86.25" customHeight="1" outlineLevel="1" thickBot="1" x14ac:dyDescent="0.25">
      <c r="B23" s="41" t="s">
        <v>55</v>
      </c>
      <c r="C23" s="22" t="s">
        <v>56</v>
      </c>
      <c r="D23" s="25" t="s">
        <v>57</v>
      </c>
      <c r="E23" s="33">
        <v>15974799</v>
      </c>
      <c r="F23" s="34">
        <v>15008544.27</v>
      </c>
      <c r="G23" s="33">
        <f t="shared" si="0"/>
        <v>966254.73000000045</v>
      </c>
      <c r="H23" s="35">
        <f t="shared" si="1"/>
        <v>6.4380309816682857E-2</v>
      </c>
      <c r="I23" s="58"/>
      <c r="J23" s="58"/>
    </row>
    <row r="24" spans="2:10" ht="86.25" customHeight="1" outlineLevel="1" thickBot="1" x14ac:dyDescent="0.25">
      <c r="B24" s="41" t="s">
        <v>58</v>
      </c>
      <c r="C24" s="22" t="s">
        <v>59</v>
      </c>
      <c r="D24" s="25" t="s">
        <v>60</v>
      </c>
      <c r="E24" s="33">
        <v>56763783</v>
      </c>
      <c r="F24" s="34">
        <v>53330355.590000004</v>
      </c>
      <c r="G24" s="33">
        <f t="shared" si="0"/>
        <v>3433427.4099999964</v>
      </c>
      <c r="H24" s="35">
        <f>+E24/F24-1</f>
        <v>6.4380358465935261E-2</v>
      </c>
      <c r="I24" s="58"/>
      <c r="J24" s="58"/>
    </row>
    <row r="25" spans="2:10" s="43" customFormat="1" ht="19.5" customHeight="1" thickBot="1" x14ac:dyDescent="0.25">
      <c r="B25" s="49">
        <v>1</v>
      </c>
      <c r="C25" s="50" t="s">
        <v>61</v>
      </c>
      <c r="D25" s="42"/>
      <c r="E25" s="48">
        <f>SUM(E26:E45)</f>
        <v>91244372.035944462</v>
      </c>
      <c r="F25" s="48">
        <f>SUM(F26:F45)</f>
        <v>99416770.059999809</v>
      </c>
      <c r="G25" s="48">
        <f>SUM(G26:G45)</f>
        <v>-8172398.024055345</v>
      </c>
      <c r="H25" s="47">
        <f t="shared" ref="H25:H60" si="2">+E25/F25-1</f>
        <v>-8.2203415169524785E-2</v>
      </c>
      <c r="I25" s="59"/>
      <c r="J25" s="59"/>
    </row>
    <row r="26" spans="2:10" ht="42.75" customHeight="1" outlineLevel="1" thickBot="1" x14ac:dyDescent="0.25">
      <c r="B26" s="41" t="s">
        <v>62</v>
      </c>
      <c r="C26" s="22" t="s">
        <v>63</v>
      </c>
      <c r="D26" s="25" t="s">
        <v>64</v>
      </c>
      <c r="E26" s="33">
        <v>0</v>
      </c>
      <c r="F26" s="34">
        <v>150000</v>
      </c>
      <c r="G26" s="33">
        <f t="shared" ref="G26:G45" si="3">+E26-F26</f>
        <v>-150000</v>
      </c>
      <c r="H26" s="35">
        <f t="shared" si="2"/>
        <v>-1</v>
      </c>
      <c r="I26" s="58"/>
      <c r="J26" s="58"/>
    </row>
    <row r="27" spans="2:10" ht="77.25" customHeight="1" outlineLevel="1" thickBot="1" x14ac:dyDescent="0.25">
      <c r="B27" s="41" t="s">
        <v>65</v>
      </c>
      <c r="C27" s="22" t="s">
        <v>66</v>
      </c>
      <c r="D27" s="25" t="s">
        <v>67</v>
      </c>
      <c r="E27" s="33">
        <v>3000000</v>
      </c>
      <c r="F27" s="34">
        <v>5500000</v>
      </c>
      <c r="G27" s="33">
        <f t="shared" si="3"/>
        <v>-2500000</v>
      </c>
      <c r="H27" s="35">
        <f>+E27/F27-1</f>
        <v>-0.45454545454545459</v>
      </c>
      <c r="I27" s="58"/>
      <c r="J27" s="58"/>
    </row>
    <row r="28" spans="2:10" ht="98.45" customHeight="1" outlineLevel="1" thickBot="1" x14ac:dyDescent="0.25">
      <c r="B28" s="41" t="s">
        <v>201</v>
      </c>
      <c r="C28" s="22" t="s">
        <v>202</v>
      </c>
      <c r="D28" s="25" t="s">
        <v>206</v>
      </c>
      <c r="E28" s="33">
        <v>1524000</v>
      </c>
      <c r="F28" s="34">
        <v>0</v>
      </c>
      <c r="G28" s="33">
        <f t="shared" si="3"/>
        <v>1524000</v>
      </c>
      <c r="H28" s="35" t="s">
        <v>203</v>
      </c>
      <c r="I28" s="58"/>
      <c r="J28" s="58"/>
    </row>
    <row r="29" spans="2:10" ht="53.65" customHeight="1" outlineLevel="1" thickBot="1" x14ac:dyDescent="0.25">
      <c r="B29" s="41" t="s">
        <v>165</v>
      </c>
      <c r="C29" s="22" t="s">
        <v>166</v>
      </c>
      <c r="D29" s="25" t="s">
        <v>186</v>
      </c>
      <c r="E29" s="33">
        <v>2640000</v>
      </c>
      <c r="F29" s="34">
        <v>1000000</v>
      </c>
      <c r="G29" s="33">
        <f t="shared" si="3"/>
        <v>1640000</v>
      </c>
      <c r="H29" s="35">
        <f t="shared" si="2"/>
        <v>1.6400000000000001</v>
      </c>
      <c r="I29" s="58"/>
      <c r="J29" s="58"/>
    </row>
    <row r="30" spans="2:10" ht="48.4" customHeight="1" outlineLevel="1" thickBot="1" x14ac:dyDescent="0.25">
      <c r="B30" s="41" t="s">
        <v>68</v>
      </c>
      <c r="C30" s="22" t="s">
        <v>69</v>
      </c>
      <c r="D30" s="25" t="s">
        <v>70</v>
      </c>
      <c r="E30" s="33">
        <v>3293214.921174</v>
      </c>
      <c r="F30" s="34">
        <v>4635580.3500000006</v>
      </c>
      <c r="G30" s="33">
        <f t="shared" si="3"/>
        <v>-1342365.4288260005</v>
      </c>
      <c r="H30" s="35">
        <f>+E30/F30-1</f>
        <v>-0.28957872099574333</v>
      </c>
      <c r="I30" s="58"/>
      <c r="J30" s="58"/>
    </row>
    <row r="31" spans="2:10" ht="35.450000000000003" customHeight="1" outlineLevel="1" thickBot="1" x14ac:dyDescent="0.25">
      <c r="B31" s="41" t="s">
        <v>177</v>
      </c>
      <c r="C31" s="22" t="s">
        <v>178</v>
      </c>
      <c r="D31" s="25" t="s">
        <v>183</v>
      </c>
      <c r="E31" s="33">
        <v>340000</v>
      </c>
      <c r="F31" s="34">
        <v>330000</v>
      </c>
      <c r="G31" s="33">
        <f t="shared" ref="G31" si="4">+E31-F31</f>
        <v>10000</v>
      </c>
      <c r="H31" s="35">
        <f t="shared" si="2"/>
        <v>3.0303030303030276E-2</v>
      </c>
      <c r="I31" s="58"/>
      <c r="J31" s="58"/>
    </row>
    <row r="32" spans="2:10" ht="43.5" customHeight="1" outlineLevel="1" thickBot="1" x14ac:dyDescent="0.25">
      <c r="B32" s="41" t="s">
        <v>167</v>
      </c>
      <c r="C32" s="22" t="s">
        <v>168</v>
      </c>
      <c r="D32" s="25" t="s">
        <v>187</v>
      </c>
      <c r="E32" s="33">
        <v>20012299.914047796</v>
      </c>
      <c r="F32" s="34">
        <v>12004099.970000001</v>
      </c>
      <c r="G32" s="33">
        <f t="shared" si="3"/>
        <v>8008199.9440477956</v>
      </c>
      <c r="H32" s="35">
        <f t="shared" si="2"/>
        <v>0.66712206363338011</v>
      </c>
      <c r="I32" s="58"/>
      <c r="J32" s="58"/>
    </row>
    <row r="33" spans="2:12" ht="34.5" outlineLevel="1" thickBot="1" x14ac:dyDescent="0.25">
      <c r="B33" s="41" t="s">
        <v>71</v>
      </c>
      <c r="C33" s="22" t="s">
        <v>72</v>
      </c>
      <c r="D33" s="25" t="s">
        <v>73</v>
      </c>
      <c r="E33" s="33">
        <v>8651631</v>
      </c>
      <c r="F33" s="34">
        <v>15000000</v>
      </c>
      <c r="G33" s="33">
        <f t="shared" si="3"/>
        <v>-6348369</v>
      </c>
      <c r="H33" s="35">
        <f t="shared" si="2"/>
        <v>-0.42322459999999995</v>
      </c>
      <c r="I33" s="58"/>
      <c r="J33" s="58"/>
    </row>
    <row r="34" spans="2:12" ht="52.9" customHeight="1" outlineLevel="1" thickBot="1" x14ac:dyDescent="0.25">
      <c r="B34" s="41" t="s">
        <v>74</v>
      </c>
      <c r="C34" s="22" t="s">
        <v>75</v>
      </c>
      <c r="D34" s="25" t="s">
        <v>76</v>
      </c>
      <c r="E34" s="33">
        <v>980000</v>
      </c>
      <c r="F34" s="34">
        <v>2225000</v>
      </c>
      <c r="G34" s="33">
        <f t="shared" si="3"/>
        <v>-1245000</v>
      </c>
      <c r="H34" s="35">
        <f t="shared" si="2"/>
        <v>-0.55955056179775275</v>
      </c>
      <c r="I34" s="58"/>
      <c r="J34" s="58"/>
    </row>
    <row r="35" spans="2:12" ht="97.5" customHeight="1" outlineLevel="1" thickBot="1" x14ac:dyDescent="0.25">
      <c r="B35" s="41" t="s">
        <v>77</v>
      </c>
      <c r="C35" s="22" t="s">
        <v>78</v>
      </c>
      <c r="D35" s="25" t="s">
        <v>79</v>
      </c>
      <c r="E35" s="33">
        <v>278409.80676225608</v>
      </c>
      <c r="F35" s="34">
        <v>867701.73999989999</v>
      </c>
      <c r="G35" s="33">
        <f t="shared" si="3"/>
        <v>-589291.93323764391</v>
      </c>
      <c r="H35" s="35">
        <f t="shared" si="2"/>
        <v>-0.67914112196860621</v>
      </c>
      <c r="I35" s="58"/>
      <c r="J35" s="58"/>
    </row>
    <row r="36" spans="2:12" ht="112.5" customHeight="1" outlineLevel="1" thickBot="1" x14ac:dyDescent="0.25">
      <c r="B36" s="41" t="s">
        <v>80</v>
      </c>
      <c r="C36" s="22" t="s">
        <v>81</v>
      </c>
      <c r="D36" s="25" t="s">
        <v>82</v>
      </c>
      <c r="E36" s="33">
        <v>0</v>
      </c>
      <c r="F36" s="34">
        <v>200000</v>
      </c>
      <c r="G36" s="33">
        <f t="shared" si="3"/>
        <v>-200000</v>
      </c>
      <c r="H36" s="35">
        <f t="shared" si="2"/>
        <v>-1</v>
      </c>
      <c r="I36" s="58"/>
      <c r="J36" s="58"/>
    </row>
    <row r="37" spans="2:12" ht="67.5" customHeight="1" outlineLevel="1" thickBot="1" x14ac:dyDescent="0.25">
      <c r="B37" s="41" t="s">
        <v>83</v>
      </c>
      <c r="C37" s="22" t="s">
        <v>84</v>
      </c>
      <c r="D37" s="25" t="s">
        <v>85</v>
      </c>
      <c r="E37" s="33">
        <v>4711659</v>
      </c>
      <c r="F37" s="34">
        <v>6435000</v>
      </c>
      <c r="G37" s="33">
        <f t="shared" si="3"/>
        <v>-1723341</v>
      </c>
      <c r="H37" s="35">
        <f t="shared" si="2"/>
        <v>-0.26780745920745919</v>
      </c>
      <c r="I37" s="58"/>
      <c r="J37" s="58"/>
    </row>
    <row r="38" spans="2:12" ht="96" customHeight="1" outlineLevel="1" thickBot="1" x14ac:dyDescent="0.25">
      <c r="B38" s="41" t="s">
        <v>86</v>
      </c>
      <c r="C38" s="22" t="s">
        <v>87</v>
      </c>
      <c r="D38" s="25" t="s">
        <v>88</v>
      </c>
      <c r="E38" s="33">
        <v>3508290.46</v>
      </c>
      <c r="F38" s="34">
        <v>7547800</v>
      </c>
      <c r="G38" s="33">
        <f t="shared" si="3"/>
        <v>-4039509.54</v>
      </c>
      <c r="H38" s="35">
        <f t="shared" si="2"/>
        <v>-0.53519032565780755</v>
      </c>
      <c r="I38" s="58"/>
      <c r="J38" s="58"/>
    </row>
    <row r="39" spans="2:12" ht="158.44999999999999" customHeight="1" outlineLevel="1" thickBot="1" x14ac:dyDescent="0.25">
      <c r="B39" s="41" t="s">
        <v>89</v>
      </c>
      <c r="C39" s="22" t="s">
        <v>90</v>
      </c>
      <c r="D39" s="25" t="s">
        <v>91</v>
      </c>
      <c r="E39" s="33">
        <v>39718958.62855161</v>
      </c>
      <c r="F39" s="34">
        <v>40756340.010000005</v>
      </c>
      <c r="G39" s="33">
        <f t="shared" si="3"/>
        <v>-1037381.3814483956</v>
      </c>
      <c r="H39" s="35">
        <f t="shared" si="2"/>
        <v>-2.5453251719704584E-2</v>
      </c>
      <c r="I39" s="58"/>
      <c r="J39" s="58"/>
    </row>
    <row r="40" spans="2:12" ht="45.6" customHeight="1" outlineLevel="1" thickBot="1" x14ac:dyDescent="0.25">
      <c r="B40" s="41" t="s">
        <v>193</v>
      </c>
      <c r="C40" s="22" t="s">
        <v>190</v>
      </c>
      <c r="D40" s="25" t="s">
        <v>194</v>
      </c>
      <c r="E40" s="33">
        <v>2364050.4</v>
      </c>
      <c r="F40" s="34">
        <v>2000000</v>
      </c>
      <c r="G40" s="33">
        <f>+E40-F40</f>
        <v>364050.39999999991</v>
      </c>
      <c r="H40" s="35">
        <f>+E40/F40-1</f>
        <v>0.1820252</v>
      </c>
      <c r="I40" s="58"/>
      <c r="J40" s="58"/>
    </row>
    <row r="41" spans="2:12" ht="45.6" customHeight="1" outlineLevel="1" thickBot="1" x14ac:dyDescent="0.25">
      <c r="B41" s="41" t="s">
        <v>92</v>
      </c>
      <c r="C41" s="22" t="s">
        <v>93</v>
      </c>
      <c r="D41" s="25" t="s">
        <v>94</v>
      </c>
      <c r="E41" s="33">
        <v>0</v>
      </c>
      <c r="F41" s="34">
        <v>100000</v>
      </c>
      <c r="G41" s="33">
        <f t="shared" si="3"/>
        <v>-100000</v>
      </c>
      <c r="H41" s="35">
        <f t="shared" si="2"/>
        <v>-1</v>
      </c>
      <c r="I41" s="58"/>
      <c r="J41" s="58"/>
    </row>
    <row r="42" spans="2:12" ht="46.9" customHeight="1" outlineLevel="1" thickBot="1" x14ac:dyDescent="0.25">
      <c r="B42" s="41" t="s">
        <v>95</v>
      </c>
      <c r="C42" s="22" t="s">
        <v>96</v>
      </c>
      <c r="D42" s="25" t="s">
        <v>97</v>
      </c>
      <c r="E42" s="33">
        <v>0</v>
      </c>
      <c r="F42" s="34">
        <v>400000</v>
      </c>
      <c r="G42" s="33">
        <f t="shared" si="3"/>
        <v>-400000</v>
      </c>
      <c r="H42" s="35">
        <f t="shared" si="2"/>
        <v>-1</v>
      </c>
      <c r="I42" s="58"/>
      <c r="J42" s="58"/>
    </row>
    <row r="43" spans="2:12" ht="63" customHeight="1" outlineLevel="1" thickBot="1" x14ac:dyDescent="0.25">
      <c r="B43" s="41" t="s">
        <v>98</v>
      </c>
      <c r="C43" s="22" t="s">
        <v>99</v>
      </c>
      <c r="D43" s="25" t="s">
        <v>100</v>
      </c>
      <c r="E43" s="33">
        <v>171857.90540880006</v>
      </c>
      <c r="F43" s="34">
        <v>165247.98999989999</v>
      </c>
      <c r="G43" s="33">
        <f t="shared" si="3"/>
        <v>6609.9154089000658</v>
      </c>
      <c r="H43" s="35">
        <f t="shared" si="2"/>
        <v>3.9999974637537683E-2</v>
      </c>
      <c r="I43" s="58"/>
      <c r="J43" s="58"/>
    </row>
    <row r="44" spans="2:12" ht="41.25" customHeight="1" outlineLevel="1" thickBot="1" x14ac:dyDescent="0.25">
      <c r="B44" s="41" t="s">
        <v>101</v>
      </c>
      <c r="C44" s="22" t="s">
        <v>102</v>
      </c>
      <c r="D44" s="25" t="s">
        <v>103</v>
      </c>
      <c r="E44" s="33">
        <v>50000</v>
      </c>
      <c r="F44" s="34">
        <v>50000</v>
      </c>
      <c r="G44" s="33">
        <f t="shared" si="3"/>
        <v>0</v>
      </c>
      <c r="H44" s="35">
        <f t="shared" si="2"/>
        <v>0</v>
      </c>
      <c r="I44" s="58"/>
      <c r="J44" s="58"/>
    </row>
    <row r="45" spans="2:12" ht="19.5" customHeight="1" outlineLevel="1" thickBot="1" x14ac:dyDescent="0.25">
      <c r="B45" s="41" t="s">
        <v>104</v>
      </c>
      <c r="C45" s="22" t="s">
        <v>105</v>
      </c>
      <c r="D45" s="25" t="s">
        <v>106</v>
      </c>
      <c r="E45" s="33">
        <v>0</v>
      </c>
      <c r="F45" s="34">
        <v>50000</v>
      </c>
      <c r="G45" s="33">
        <f t="shared" si="3"/>
        <v>-50000</v>
      </c>
      <c r="H45" s="35">
        <f t="shared" si="2"/>
        <v>-1</v>
      </c>
      <c r="I45" s="58"/>
      <c r="J45" s="58"/>
    </row>
    <row r="46" spans="2:12" s="43" customFormat="1" ht="19.5" customHeight="1" thickBot="1" x14ac:dyDescent="0.25">
      <c r="B46" s="49">
        <v>2</v>
      </c>
      <c r="C46" s="50" t="s">
        <v>107</v>
      </c>
      <c r="D46" s="42"/>
      <c r="E46" s="48">
        <f>SUM(E47:E60)</f>
        <v>6833025.8806708017</v>
      </c>
      <c r="F46" s="48">
        <f>SUM(F47:F60)</f>
        <v>6485434.499999701</v>
      </c>
      <c r="G46" s="48">
        <f>SUM(G47:G60)</f>
        <v>347591.38067110069</v>
      </c>
      <c r="H46" s="47">
        <f t="shared" si="2"/>
        <v>5.3595696737221976E-2</v>
      </c>
      <c r="I46" s="59"/>
      <c r="J46" s="59"/>
      <c r="L46" s="44"/>
    </row>
    <row r="47" spans="2:12" ht="51" customHeight="1" outlineLevel="1" thickBot="1" x14ac:dyDescent="0.25">
      <c r="B47" s="41" t="s">
        <v>197</v>
      </c>
      <c r="C47" s="22" t="s">
        <v>198</v>
      </c>
      <c r="D47" s="25" t="s">
        <v>207</v>
      </c>
      <c r="E47" s="33">
        <v>35000</v>
      </c>
      <c r="F47" s="34">
        <v>0</v>
      </c>
      <c r="G47" s="33">
        <f t="shared" ref="G47:G60" si="5">+E47-F47</f>
        <v>35000</v>
      </c>
      <c r="H47" s="35" t="s">
        <v>203</v>
      </c>
      <c r="I47" s="58"/>
      <c r="J47" s="58"/>
    </row>
    <row r="48" spans="2:12" ht="54.75" customHeight="1" outlineLevel="1" thickBot="1" x14ac:dyDescent="0.25">
      <c r="B48" s="41" t="s">
        <v>108</v>
      </c>
      <c r="C48" s="22" t="s">
        <v>109</v>
      </c>
      <c r="D48" s="25" t="s">
        <v>110</v>
      </c>
      <c r="E48" s="33">
        <v>1358287.7477568001</v>
      </c>
      <c r="F48" s="34">
        <v>1340661.2999998999</v>
      </c>
      <c r="G48" s="33">
        <f t="shared" ref="G48" si="6">+E48-F48</f>
        <v>17626.447756900219</v>
      </c>
      <c r="H48" s="35">
        <f t="shared" ref="H48" si="7">+E48/F48-1</f>
        <v>1.3147577062828208E-2</v>
      </c>
      <c r="I48" s="58"/>
      <c r="J48" s="58"/>
    </row>
    <row r="49" spans="2:10" ht="53.25" customHeight="1" outlineLevel="1" thickBot="1" x14ac:dyDescent="0.25">
      <c r="B49" s="41" t="s">
        <v>111</v>
      </c>
      <c r="C49" s="22" t="s">
        <v>112</v>
      </c>
      <c r="D49" s="25" t="s">
        <v>113</v>
      </c>
      <c r="E49" s="33">
        <v>2000000</v>
      </c>
      <c r="F49" s="34">
        <v>2000000</v>
      </c>
      <c r="G49" s="33">
        <f t="shared" si="5"/>
        <v>0</v>
      </c>
      <c r="H49" s="35">
        <f t="shared" si="2"/>
        <v>0</v>
      </c>
      <c r="I49" s="58"/>
      <c r="J49" s="58"/>
    </row>
    <row r="50" spans="2:10" ht="74.650000000000006" customHeight="1" outlineLevel="1" thickBot="1" x14ac:dyDescent="0.25">
      <c r="B50" s="41" t="s">
        <v>114</v>
      </c>
      <c r="C50" s="22" t="s">
        <v>115</v>
      </c>
      <c r="D50" s="25" t="s">
        <v>116</v>
      </c>
      <c r="E50" s="33">
        <v>50000</v>
      </c>
      <c r="F50" s="34">
        <v>50000</v>
      </c>
      <c r="G50" s="33">
        <f t="shared" si="5"/>
        <v>0</v>
      </c>
      <c r="H50" s="35">
        <f t="shared" si="2"/>
        <v>0</v>
      </c>
      <c r="I50" s="58"/>
      <c r="J50" s="58"/>
    </row>
    <row r="51" spans="2:10" ht="77.25" customHeight="1" outlineLevel="1" thickBot="1" x14ac:dyDescent="0.25">
      <c r="B51" s="41" t="s">
        <v>117</v>
      </c>
      <c r="C51" s="22" t="s">
        <v>118</v>
      </c>
      <c r="D51" s="25" t="s">
        <v>119</v>
      </c>
      <c r="E51" s="33">
        <v>40000</v>
      </c>
      <c r="F51" s="34">
        <v>40000</v>
      </c>
      <c r="G51" s="33">
        <f t="shared" si="5"/>
        <v>0</v>
      </c>
      <c r="H51" s="35">
        <f t="shared" si="2"/>
        <v>0</v>
      </c>
      <c r="I51" s="58"/>
      <c r="J51" s="58"/>
    </row>
    <row r="52" spans="2:10" ht="41.25" customHeight="1" outlineLevel="1" thickBot="1" x14ac:dyDescent="0.25">
      <c r="B52" s="41" t="s">
        <v>120</v>
      </c>
      <c r="C52" s="22" t="s">
        <v>121</v>
      </c>
      <c r="D52" s="25" t="s">
        <v>122</v>
      </c>
      <c r="E52" s="33">
        <v>150000</v>
      </c>
      <c r="F52" s="34">
        <v>150000</v>
      </c>
      <c r="G52" s="33">
        <f t="shared" si="5"/>
        <v>0</v>
      </c>
      <c r="H52" s="35">
        <f t="shared" si="2"/>
        <v>0</v>
      </c>
      <c r="I52" s="58"/>
      <c r="J52" s="58"/>
    </row>
    <row r="53" spans="2:10" ht="44.65" customHeight="1" outlineLevel="1" thickBot="1" x14ac:dyDescent="0.25">
      <c r="B53" s="41" t="s">
        <v>123</v>
      </c>
      <c r="C53" s="22" t="s">
        <v>124</v>
      </c>
      <c r="D53" s="25" t="s">
        <v>125</v>
      </c>
      <c r="E53" s="33">
        <v>808287.74775680015</v>
      </c>
      <c r="F53" s="34">
        <v>790661.29999989993</v>
      </c>
      <c r="G53" s="33">
        <f t="shared" si="5"/>
        <v>17626.447756900219</v>
      </c>
      <c r="H53" s="35">
        <f t="shared" si="2"/>
        <v>2.2293297720404892E-2</v>
      </c>
      <c r="I53" s="58"/>
      <c r="J53" s="58"/>
    </row>
    <row r="54" spans="2:10" ht="48" customHeight="1" outlineLevel="1" thickBot="1" x14ac:dyDescent="0.25">
      <c r="B54" s="41" t="s">
        <v>181</v>
      </c>
      <c r="C54" s="22" t="s">
        <v>182</v>
      </c>
      <c r="D54" s="25" t="s">
        <v>188</v>
      </c>
      <c r="E54" s="33">
        <v>438274</v>
      </c>
      <c r="F54" s="34">
        <v>200000</v>
      </c>
      <c r="G54" s="33">
        <f t="shared" si="5"/>
        <v>238274</v>
      </c>
      <c r="H54" s="35">
        <f t="shared" si="2"/>
        <v>1.19137</v>
      </c>
      <c r="I54" s="58"/>
      <c r="J54" s="58"/>
    </row>
    <row r="55" spans="2:10" ht="64.5" customHeight="1" outlineLevel="1" thickBot="1" x14ac:dyDescent="0.25">
      <c r="B55" s="41" t="s">
        <v>126</v>
      </c>
      <c r="C55" s="22" t="s">
        <v>127</v>
      </c>
      <c r="D55" s="25" t="s">
        <v>128</v>
      </c>
      <c r="E55" s="33">
        <v>750500.88964359998</v>
      </c>
      <c r="F55" s="34">
        <v>742789.32000000007</v>
      </c>
      <c r="G55" s="33">
        <f t="shared" si="5"/>
        <v>7711.5696435999125</v>
      </c>
      <c r="H55" s="35">
        <f t="shared" si="2"/>
        <v>1.0381907003724766E-2</v>
      </c>
      <c r="I55" s="58"/>
      <c r="J55" s="58"/>
    </row>
    <row r="56" spans="2:10" ht="54" customHeight="1" outlineLevel="1" thickBot="1" x14ac:dyDescent="0.25">
      <c r="B56" s="41" t="s">
        <v>129</v>
      </c>
      <c r="C56" s="22" t="s">
        <v>130</v>
      </c>
      <c r="D56" s="25" t="s">
        <v>131</v>
      </c>
      <c r="E56" s="33">
        <v>114571.93693920002</v>
      </c>
      <c r="F56" s="34">
        <v>200165.32</v>
      </c>
      <c r="G56" s="33">
        <f t="shared" si="5"/>
        <v>-85593.383060799984</v>
      </c>
      <c r="H56" s="35">
        <f t="shared" si="2"/>
        <v>-0.42761345002620821</v>
      </c>
      <c r="I56" s="58"/>
      <c r="J56" s="58"/>
    </row>
    <row r="57" spans="2:10" ht="52.5" customHeight="1" outlineLevel="1" thickBot="1" x14ac:dyDescent="0.25">
      <c r="B57" s="41" t="s">
        <v>132</v>
      </c>
      <c r="C57" s="22" t="s">
        <v>133</v>
      </c>
      <c r="D57" s="25" t="s">
        <v>134</v>
      </c>
      <c r="E57" s="33">
        <v>717431.62163520022</v>
      </c>
      <c r="F57" s="34">
        <v>690991.93999989994</v>
      </c>
      <c r="G57" s="33">
        <f t="shared" si="5"/>
        <v>26439.68163530028</v>
      </c>
      <c r="H57" s="35">
        <f t="shared" si="2"/>
        <v>3.8263371979858629E-2</v>
      </c>
      <c r="I57" s="58"/>
      <c r="J57" s="58"/>
    </row>
    <row r="58" spans="2:10" ht="52.5" customHeight="1" outlineLevel="1" thickBot="1" x14ac:dyDescent="0.25">
      <c r="B58" s="41" t="s">
        <v>199</v>
      </c>
      <c r="C58" s="22" t="s">
        <v>200</v>
      </c>
      <c r="D58" s="25" t="s">
        <v>205</v>
      </c>
      <c r="E58" s="33">
        <v>86100</v>
      </c>
      <c r="F58" s="34">
        <v>0</v>
      </c>
      <c r="G58" s="33">
        <f t="shared" si="5"/>
        <v>86100</v>
      </c>
      <c r="H58" s="60" t="s">
        <v>203</v>
      </c>
      <c r="I58" s="58"/>
      <c r="J58" s="58"/>
    </row>
    <row r="59" spans="2:10" ht="50.25" customHeight="1" outlineLevel="1" thickBot="1" x14ac:dyDescent="0.25">
      <c r="B59" s="41" t="s">
        <v>135</v>
      </c>
      <c r="C59" s="22" t="s">
        <v>136</v>
      </c>
      <c r="D59" s="25" t="s">
        <v>137</v>
      </c>
      <c r="E59" s="33">
        <v>184571.93693920004</v>
      </c>
      <c r="F59" s="34">
        <v>180165.32</v>
      </c>
      <c r="G59" s="33">
        <f t="shared" si="5"/>
        <v>4406.6169392000302</v>
      </c>
      <c r="H59" s="35">
        <f t="shared" si="2"/>
        <v>2.4458741222783686E-2</v>
      </c>
      <c r="J59" s="58"/>
    </row>
    <row r="60" spans="2:10" ht="37.15" customHeight="1" outlineLevel="1" thickBot="1" x14ac:dyDescent="0.25">
      <c r="B60" s="41" t="s">
        <v>138</v>
      </c>
      <c r="C60" s="22" t="s">
        <v>139</v>
      </c>
      <c r="D60" s="25" t="s">
        <v>140</v>
      </c>
      <c r="E60" s="33">
        <v>100000</v>
      </c>
      <c r="F60" s="34">
        <v>100000</v>
      </c>
      <c r="G60" s="33">
        <f t="shared" si="5"/>
        <v>0</v>
      </c>
      <c r="H60" s="35">
        <f t="shared" si="2"/>
        <v>0</v>
      </c>
      <c r="I60" s="58"/>
      <c r="J60" s="58"/>
    </row>
    <row r="61" spans="2:10" s="43" customFormat="1" ht="19.5" customHeight="1" thickBot="1" x14ac:dyDescent="0.25">
      <c r="B61" s="49" t="s">
        <v>141</v>
      </c>
      <c r="C61" s="50" t="s">
        <v>142</v>
      </c>
      <c r="D61" s="42"/>
      <c r="E61" s="53">
        <f>SUM(E62:E64)</f>
        <v>1325000</v>
      </c>
      <c r="F61" s="53">
        <f>SUM(F62:F64)</f>
        <v>1542710</v>
      </c>
      <c r="G61" s="53">
        <f>SUM(G62:G64)</f>
        <v>-217710</v>
      </c>
      <c r="H61" s="47">
        <f t="shared" ref="H61:H70" si="8">+E61/F61-1</f>
        <v>-0.14112179217092002</v>
      </c>
      <c r="I61" s="59"/>
      <c r="J61" s="59"/>
    </row>
    <row r="62" spans="2:10" ht="25.15" hidden="1" customHeight="1" outlineLevel="1" thickBot="1" x14ac:dyDescent="0.25">
      <c r="B62" s="41" t="s">
        <v>179</v>
      </c>
      <c r="C62" s="22" t="s">
        <v>180</v>
      </c>
      <c r="D62" s="25" t="s">
        <v>184</v>
      </c>
      <c r="E62" s="33">
        <v>0</v>
      </c>
      <c r="F62" s="34">
        <v>0</v>
      </c>
      <c r="G62" s="33">
        <f t="shared" ref="G62:G63" si="9">+E62-F62</f>
        <v>0</v>
      </c>
      <c r="H62" s="35" t="e">
        <f t="shared" si="8"/>
        <v>#DIV/0!</v>
      </c>
      <c r="I62" s="58"/>
      <c r="J62" s="58"/>
    </row>
    <row r="63" spans="2:10" ht="34.15" customHeight="1" outlineLevel="1" thickBot="1" x14ac:dyDescent="0.25">
      <c r="B63" s="41" t="s">
        <v>191</v>
      </c>
      <c r="C63" s="22" t="s">
        <v>192</v>
      </c>
      <c r="D63" s="25" t="s">
        <v>217</v>
      </c>
      <c r="E63" s="33">
        <v>0</v>
      </c>
      <c r="F63" s="34">
        <v>542710</v>
      </c>
      <c r="G63" s="33">
        <f t="shared" si="9"/>
        <v>-542710</v>
      </c>
      <c r="H63" s="35">
        <f>+E63/F63-1</f>
        <v>-1</v>
      </c>
      <c r="I63" s="58"/>
      <c r="J63" s="58"/>
    </row>
    <row r="64" spans="2:10" ht="39" customHeight="1" outlineLevel="1" thickBot="1" x14ac:dyDescent="0.25">
      <c r="B64" s="41" t="s">
        <v>143</v>
      </c>
      <c r="C64" s="22" t="s">
        <v>144</v>
      </c>
      <c r="D64" s="25" t="s">
        <v>145</v>
      </c>
      <c r="E64" s="33">
        <v>1325000</v>
      </c>
      <c r="F64" s="34">
        <v>1000000</v>
      </c>
      <c r="G64" s="33">
        <f t="shared" ref="G64" si="10">+E64-F64</f>
        <v>325000</v>
      </c>
      <c r="H64" s="35">
        <f t="shared" si="8"/>
        <v>0.32499999999999996</v>
      </c>
      <c r="I64" s="58"/>
      <c r="J64" s="58"/>
    </row>
    <row r="65" spans="2:10" s="43" customFormat="1" ht="19.5" customHeight="1" thickBot="1" x14ac:dyDescent="0.25">
      <c r="B65" s="49">
        <v>6</v>
      </c>
      <c r="C65" s="50" t="s">
        <v>146</v>
      </c>
      <c r="D65" s="42"/>
      <c r="E65" s="48">
        <f>SUM(E66:E71)</f>
        <v>32485459.9144031</v>
      </c>
      <c r="F65" s="48">
        <f>SUM(F66:F71)</f>
        <v>34490232.2299999</v>
      </c>
      <c r="G65" s="48">
        <f>SUM(G66:G71)</f>
        <v>-2004772.3155967991</v>
      </c>
      <c r="H65" s="47">
        <f t="shared" si="8"/>
        <v>-5.8125799276382728E-2</v>
      </c>
      <c r="I65" s="59"/>
      <c r="J65" s="59"/>
    </row>
    <row r="66" spans="2:10" ht="112.9" customHeight="1" outlineLevel="1" thickBot="1" x14ac:dyDescent="0.25">
      <c r="B66" s="41" t="s">
        <v>147</v>
      </c>
      <c r="C66" s="22" t="s">
        <v>148</v>
      </c>
      <c r="D66" s="25" t="s">
        <v>149</v>
      </c>
      <c r="E66" s="33">
        <v>1827658.3860062778</v>
      </c>
      <c r="F66" s="34">
        <v>1757363.83</v>
      </c>
      <c r="G66" s="33">
        <f t="shared" ref="G66:G71" si="11">+E66-F66</f>
        <v>70294.556006277679</v>
      </c>
      <c r="H66" s="35">
        <f t="shared" si="8"/>
        <v>4.0000001596867785E-2</v>
      </c>
      <c r="I66" s="58" t="s">
        <v>216</v>
      </c>
      <c r="J66" s="58" t="s">
        <v>213</v>
      </c>
    </row>
    <row r="67" spans="2:10" ht="119.45" customHeight="1" outlineLevel="1" thickBot="1" x14ac:dyDescent="0.25">
      <c r="B67" s="41" t="s">
        <v>150</v>
      </c>
      <c r="C67" s="22" t="s">
        <v>151</v>
      </c>
      <c r="D67" s="25" t="s">
        <v>152</v>
      </c>
      <c r="E67" s="33">
        <v>2400000</v>
      </c>
      <c r="F67" s="34">
        <v>4400000</v>
      </c>
      <c r="G67" s="33">
        <f t="shared" si="11"/>
        <v>-2000000</v>
      </c>
      <c r="H67" s="35">
        <f t="shared" si="8"/>
        <v>-0.45454545454545459</v>
      </c>
      <c r="I67" s="58" t="s">
        <v>216</v>
      </c>
      <c r="J67" s="58" t="s">
        <v>214</v>
      </c>
    </row>
    <row r="68" spans="2:10" ht="153.6" customHeight="1" outlineLevel="1" thickBot="1" x14ac:dyDescent="0.25">
      <c r="B68" s="41" t="s">
        <v>174</v>
      </c>
      <c r="C68" s="22" t="s">
        <v>175</v>
      </c>
      <c r="D68" s="25" t="s">
        <v>176</v>
      </c>
      <c r="E68" s="33">
        <v>363449.72630082001</v>
      </c>
      <c r="F68" s="34">
        <v>354086.28</v>
      </c>
      <c r="G68" s="33">
        <f t="shared" si="11"/>
        <v>9363.4463008199818</v>
      </c>
      <c r="H68" s="35">
        <f t="shared" si="8"/>
        <v>2.6443968122176198E-2</v>
      </c>
      <c r="I68" s="58" t="s">
        <v>216</v>
      </c>
      <c r="J68" s="58" t="s">
        <v>215</v>
      </c>
    </row>
    <row r="69" spans="2:10" ht="51.75" customHeight="1" outlineLevel="1" thickBot="1" x14ac:dyDescent="0.25">
      <c r="B69" s="41" t="s">
        <v>153</v>
      </c>
      <c r="C69" s="22" t="s">
        <v>154</v>
      </c>
      <c r="D69" s="25" t="s">
        <v>155</v>
      </c>
      <c r="E69" s="33">
        <v>10728596.846960001</v>
      </c>
      <c r="F69" s="34">
        <v>10508266.199999999</v>
      </c>
      <c r="G69" s="33">
        <f t="shared" si="11"/>
        <v>220330.64696000144</v>
      </c>
      <c r="H69" s="35">
        <f t="shared" si="8"/>
        <v>2.0967364431632163E-2</v>
      </c>
      <c r="I69" s="58"/>
      <c r="J69" s="58"/>
    </row>
    <row r="70" spans="2:10" ht="51" customHeight="1" outlineLevel="1" thickBot="1" x14ac:dyDescent="0.25">
      <c r="B70" s="41" t="s">
        <v>156</v>
      </c>
      <c r="C70" s="22" t="s">
        <v>157</v>
      </c>
      <c r="D70" s="25" t="s">
        <v>158</v>
      </c>
      <c r="E70" s="33">
        <v>16165754.955136001</v>
      </c>
      <c r="F70" s="34">
        <v>16470515.919999899</v>
      </c>
      <c r="G70" s="33">
        <f t="shared" si="11"/>
        <v>-304760.96486389823</v>
      </c>
      <c r="H70" s="35">
        <f t="shared" si="8"/>
        <v>-1.850342553591966E-2</v>
      </c>
      <c r="I70" s="58"/>
      <c r="J70" s="58"/>
    </row>
    <row r="71" spans="2:10" ht="45" customHeight="1" outlineLevel="1" thickBot="1" x14ac:dyDescent="0.25">
      <c r="B71" s="41" t="s">
        <v>173</v>
      </c>
      <c r="C71" s="22" t="s">
        <v>159</v>
      </c>
      <c r="D71" s="25" t="s">
        <v>160</v>
      </c>
      <c r="E71" s="33">
        <v>1000000</v>
      </c>
      <c r="F71" s="34">
        <v>1000000</v>
      </c>
      <c r="G71" s="33">
        <f t="shared" si="11"/>
        <v>0</v>
      </c>
      <c r="H71" s="35">
        <f t="shared" ref="H71" si="12">+E71/F71-1</f>
        <v>0</v>
      </c>
      <c r="I71" s="58"/>
      <c r="J71" s="58"/>
    </row>
    <row r="72" spans="2:10" s="43" customFormat="1" ht="19.5" customHeight="1" outlineLevel="1" thickBot="1" x14ac:dyDescent="0.25">
      <c r="B72" s="49">
        <v>9</v>
      </c>
      <c r="C72" s="50" t="s">
        <v>169</v>
      </c>
      <c r="D72" s="42"/>
      <c r="E72" s="48">
        <f>SUM(E73)</f>
        <v>0</v>
      </c>
      <c r="F72" s="48">
        <f>SUM(F73)</f>
        <v>0</v>
      </c>
      <c r="G72" s="48">
        <f>SUM(G73)</f>
        <v>0</v>
      </c>
      <c r="H72" s="47">
        <v>0</v>
      </c>
      <c r="I72" s="59"/>
      <c r="J72" s="59"/>
    </row>
    <row r="73" spans="2:10" ht="57" customHeight="1" outlineLevel="1" thickBot="1" x14ac:dyDescent="0.25">
      <c r="B73" s="41" t="s">
        <v>170</v>
      </c>
      <c r="C73" s="22" t="s">
        <v>171</v>
      </c>
      <c r="D73" s="25" t="s">
        <v>172</v>
      </c>
      <c r="E73" s="33">
        <v>0</v>
      </c>
      <c r="F73" s="34">
        <v>0</v>
      </c>
      <c r="G73" s="33">
        <f t="shared" ref="G73" si="13">+E73-F73</f>
        <v>0</v>
      </c>
      <c r="H73" s="35">
        <v>0</v>
      </c>
      <c r="I73" s="58"/>
      <c r="J73" s="58"/>
    </row>
    <row r="74" spans="2:10" s="43" customFormat="1" ht="13.5" thickBot="1" x14ac:dyDescent="0.25">
      <c r="B74" s="49"/>
      <c r="C74" s="50" t="s">
        <v>162</v>
      </c>
      <c r="D74" s="42"/>
      <c r="E74" s="48">
        <f>+E6+E25+E46+E61+E65+E72</f>
        <v>1758922700.8710186</v>
      </c>
      <c r="F74" s="48">
        <f>+F6+F25+F46+F61+F65+F72</f>
        <v>1675259097.0499992</v>
      </c>
      <c r="G74" s="48">
        <f>+G6+G25+G46+G61+G65+G72</f>
        <v>83663603.821019053</v>
      </c>
      <c r="H74" s="47">
        <f>+E74/F74-1</f>
        <v>4.9940695124917944E-2</v>
      </c>
      <c r="I74" s="59"/>
      <c r="J74" s="59"/>
    </row>
    <row r="75" spans="2:10" x14ac:dyDescent="0.2">
      <c r="B75" s="21"/>
      <c r="E75" s="30"/>
      <c r="F75" s="30"/>
      <c r="G75" s="30"/>
      <c r="H75" s="30"/>
    </row>
    <row r="76" spans="2:10" x14ac:dyDescent="0.2">
      <c r="B76" s="21"/>
      <c r="C76" s="10" t="s">
        <v>161</v>
      </c>
      <c r="E76" s="12"/>
      <c r="F76" s="13"/>
      <c r="G76" s="12"/>
      <c r="H76" s="14"/>
      <c r="I76" s="14"/>
    </row>
    <row r="77" spans="2:10" ht="25.5" x14ac:dyDescent="0.2">
      <c r="C77" s="11" t="s">
        <v>163</v>
      </c>
      <c r="E77" s="15"/>
      <c r="F77" s="15"/>
      <c r="G77" s="15"/>
      <c r="H77" s="16"/>
      <c r="I77" s="16"/>
    </row>
    <row r="79" spans="2:10" x14ac:dyDescent="0.2">
      <c r="C79" s="11" t="s">
        <v>204</v>
      </c>
      <c r="E79" s="15"/>
      <c r="F79" s="15"/>
      <c r="G79" s="15"/>
    </row>
    <row r="81" spans="3:9" x14ac:dyDescent="0.2">
      <c r="E81" s="15"/>
      <c r="F81" s="15"/>
      <c r="G81" s="15"/>
      <c r="H81" s="16"/>
      <c r="I81" s="16"/>
    </row>
    <row r="83" spans="3:9" x14ac:dyDescent="0.2">
      <c r="C83" s="21"/>
      <c r="H83" s="17"/>
      <c r="I83" s="17"/>
    </row>
    <row r="84" spans="3:9" x14ac:dyDescent="0.2">
      <c r="E84" s="12"/>
      <c r="F84" s="12"/>
      <c r="G84" s="12"/>
      <c r="H84" s="14"/>
      <c r="I84" s="14"/>
    </row>
  </sheetData>
  <autoFilter ref="B5:H70" xr:uid="{00000000-0009-0000-0000-000001000000}"/>
  <mergeCells count="2">
    <mergeCell ref="B2:H2"/>
    <mergeCell ref="B3:H3"/>
  </mergeCells>
  <dataValidations count="1">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B72:J73" xr:uid="{F4064375-42BF-415B-840D-3F230AB1A02B}"/>
  </dataValidations>
  <printOptions horizontalCentered="1"/>
  <pageMargins left="0.47244094488188981" right="0.27559055118110237" top="0.15748031496062992" bottom="0.43307086614173229" header="0" footer="0"/>
  <pageSetup scale="53" firstPageNumber="54" fitToHeight="0" orientation="portrait" useFirstPageNumber="1" r:id="rId1"/>
  <headerFooter alignWithMargins="0">
    <oddFooter>&amp;R&amp;12 &amp;P&amp;C&amp;1#&amp;"Calibri"&amp;10&amp;K000000Uso Interno</oddFooter>
  </headerFooter>
  <ignoredErrors>
    <ignoredError sqref="E75:F75 E76" formulaRange="1"/>
    <ignoredError sqref="G64 G75:G76" formula="1" formulaRange="1"/>
    <ignoredError sqref="H25 H46 H65:H66 H75:H76" evalError="1" formula="1" formulaRange="1"/>
    <ignoredError sqref="H77:H78" evalError="1"/>
    <ignoredError sqref="B61 B6" numberStoredAsText="1"/>
    <ignoredError sqref="G25 G46 G65 G72 G61"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3976DC9F8F37F46A7B4B60F40358CB8" ma:contentTypeVersion="2" ma:contentTypeDescription="Crear nuevo documento." ma:contentTypeScope="" ma:versionID="ba684d94e15dbc5cc91142f353b05497">
  <xsd:schema xmlns:xsd="http://www.w3.org/2001/XMLSchema" xmlns:xs="http://www.w3.org/2001/XMLSchema" xmlns:p="http://schemas.microsoft.com/office/2006/metadata/properties" xmlns:ns1="http://schemas.microsoft.com/sharepoint/v3" xmlns:ns2="b9fc4df0-8f56-46e7-b005-54afe0044df7" targetNamespace="http://schemas.microsoft.com/office/2006/metadata/properties" ma:root="true" ma:fieldsID="6bf0c3bc4eec3e9803908527b4f8f57f" ns1:_="" ns2:_="">
    <xsd:import namespace="http://schemas.microsoft.com/sharepoint/v3"/>
    <xsd:import namespace="b9fc4df0-8f56-46e7-b005-54afe0044df7"/>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fc4df0-8f56-46e7-b005-54afe0044df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D6C9242-E37D-4B42-9767-4DEFB79AADCA}"/>
</file>

<file path=customXml/itemProps2.xml><?xml version="1.0" encoding="utf-8"?>
<ds:datastoreItem xmlns:ds="http://schemas.openxmlformats.org/officeDocument/2006/customXml" ds:itemID="{F5EA3E82-F227-436F-8661-76EA75B34F73}"/>
</file>

<file path=customXml/itemProps3.xml><?xml version="1.0" encoding="utf-8"?>
<ds:datastoreItem xmlns:ds="http://schemas.openxmlformats.org/officeDocument/2006/customXml" ds:itemID="{FB9D9024-E4B3-4D4E-906C-5DA670BE75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 2026</vt:lpstr>
      <vt:lpstr>'PRESUPUESTO 2026'!Área_de_impresión</vt:lpstr>
      <vt:lpstr>'PRESUPUESTO 2026'!Títulos_a_imprimir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VARGAS VALERIA</dc:creator>
  <cp:lastModifiedBy>FERNANDEZ VARGAS VALERIA</cp:lastModifiedBy>
  <dcterms:created xsi:type="dcterms:W3CDTF">2020-07-21T18:06:29Z</dcterms:created>
  <dcterms:modified xsi:type="dcterms:W3CDTF">2025-09-04T17:35:20Z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2024-03-06T21:57:08Z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4005da0e-ceef-4aa1-822c-1aaa1af097fd</vt:lpwstr>
  </property>
  <property fmtid="{D5CDD505-2E9C-101B-9397-08002B2CF9AE}" pid="8" name="MSIP_Label_b8b4be34-365a-4a68-b9fb-75c1b6874315_ContentBits">
    <vt:lpwstr>2</vt:lpwstr>
  </property>
  <property fmtid="{D5CDD505-2E9C-101B-9397-08002B2CF9AE}" pid="9" name="ContentTypeId">
    <vt:lpwstr>0x01010053976DC9F8F37F46A7B4B60F40358CB8</vt:lpwstr>
  </property>
</Properties>
</file>