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2025\Presupuesto\"/>
    </mc:Choice>
  </mc:AlternateContent>
  <xr:revisionPtr revIDLastSave="0" documentId="13_ncr:1_{49DBD558-BDDF-42C5-84DA-5291E5E1C235}" xr6:coauthVersionLast="47" xr6:coauthVersionMax="47" xr10:uidLastSave="{00000000-0000-0000-0000-000000000000}"/>
  <workbookProtection workbookAlgorithmName="SHA-512" workbookHashValue="+DBzgs/8tDJGl3EZHgy2MH2oKkJ3r8Hg/teEZZL0CJrU/3yOaQdn0neoiw1rQFfQ4yRstU8gS5fTpQWHdpxKJA==" workbookSaltValue="nmVSIyf9MyUpt1sKAhBrnw==" workbookSpinCount="100000" lockStructure="1"/>
  <bookViews>
    <workbookView xWindow="47880" yWindow="-3465" windowWidth="38640" windowHeight="21240" xr2:uid="{D00F6F8D-E396-4A5B-B906-939B12D740D6}"/>
  </bookViews>
  <sheets>
    <sheet name="SUGESE"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2" l="1"/>
  <c r="D61" i="2" l="1"/>
  <c r="G64" i="2"/>
  <c r="G63" i="2"/>
  <c r="F62" i="2"/>
  <c r="G52" i="2"/>
  <c r="G51" i="2"/>
  <c r="G50" i="2"/>
  <c r="F46" i="2"/>
  <c r="G43" i="2"/>
  <c r="F22" i="2"/>
  <c r="E61" i="2"/>
  <c r="E65" i="2"/>
  <c r="F59" i="2"/>
  <c r="F51" i="2"/>
  <c r="F68" i="2"/>
  <c r="G72" i="2"/>
  <c r="G71" i="2"/>
  <c r="G70" i="2"/>
  <c r="G69" i="2"/>
  <c r="G67" i="2"/>
  <c r="G66" i="2"/>
  <c r="F63" i="2"/>
  <c r="G58" i="2"/>
  <c r="G57" i="2"/>
  <c r="G56" i="2"/>
  <c r="G55" i="2"/>
  <c r="G54" i="2"/>
  <c r="G53" i="2"/>
  <c r="G49" i="2"/>
  <c r="G48" i="2"/>
  <c r="F50" i="2"/>
  <c r="G46" i="2"/>
  <c r="G45" i="2"/>
  <c r="G44" i="2"/>
  <c r="G42" i="2"/>
  <c r="G41" i="2"/>
  <c r="G40" i="2"/>
  <c r="G39" i="2"/>
  <c r="G38" i="2"/>
  <c r="G37" i="2"/>
  <c r="G36" i="2"/>
  <c r="G35" i="2"/>
  <c r="G34" i="2"/>
  <c r="G33" i="2"/>
  <c r="G31" i="2"/>
  <c r="G30" i="2"/>
  <c r="G29" i="2"/>
  <c r="G28" i="2"/>
  <c r="G27" i="2"/>
  <c r="G26" i="2"/>
  <c r="G25" i="2"/>
  <c r="G24" i="2"/>
  <c r="G21" i="2"/>
  <c r="G20" i="2"/>
  <c r="G19" i="2"/>
  <c r="G18" i="2"/>
  <c r="G17" i="2"/>
  <c r="G16" i="2"/>
  <c r="G15" i="2"/>
  <c r="G14" i="2"/>
  <c r="G13" i="2"/>
  <c r="G12" i="2"/>
  <c r="G11" i="2"/>
  <c r="G10" i="2"/>
  <c r="G9" i="2"/>
  <c r="G8" i="2"/>
  <c r="G7" i="2"/>
  <c r="G6" i="2"/>
  <c r="F72" i="2"/>
  <c r="F71" i="2"/>
  <c r="F70" i="2"/>
  <c r="F69" i="2"/>
  <c r="F67" i="2"/>
  <c r="F66" i="2"/>
  <c r="F64" i="2"/>
  <c r="F61" i="2" s="1"/>
  <c r="F60" i="2"/>
  <c r="F58" i="2"/>
  <c r="F57" i="2"/>
  <c r="F56" i="2"/>
  <c r="F55" i="2"/>
  <c r="F54" i="2"/>
  <c r="F53" i="2"/>
  <c r="F52" i="2"/>
  <c r="F49" i="2"/>
  <c r="F48" i="2"/>
  <c r="F45" i="2"/>
  <c r="F44" i="2"/>
  <c r="F43" i="2"/>
  <c r="F42" i="2"/>
  <c r="F41" i="2"/>
  <c r="F40" i="2"/>
  <c r="F39" i="2"/>
  <c r="F38" i="2"/>
  <c r="F37" i="2"/>
  <c r="F36" i="2"/>
  <c r="F35" i="2"/>
  <c r="F34" i="2"/>
  <c r="F33" i="2"/>
  <c r="F32" i="2"/>
  <c r="F31" i="2"/>
  <c r="F30" i="2"/>
  <c r="F29" i="2"/>
  <c r="F28" i="2"/>
  <c r="F27" i="2"/>
  <c r="F26" i="2"/>
  <c r="F25" i="2"/>
  <c r="F24" i="2"/>
  <c r="F21" i="2"/>
  <c r="F20" i="2"/>
  <c r="F19" i="2"/>
  <c r="F18" i="2"/>
  <c r="F17" i="2"/>
  <c r="F16" i="2"/>
  <c r="F15" i="2"/>
  <c r="F14" i="2"/>
  <c r="F13" i="2"/>
  <c r="F12" i="2"/>
  <c r="F11" i="2"/>
  <c r="F10" i="2"/>
  <c r="F9" i="2"/>
  <c r="F8" i="2"/>
  <c r="F7" i="2"/>
  <c r="F6" i="2"/>
  <c r="D5" i="2"/>
  <c r="D65" i="2"/>
  <c r="D47" i="2"/>
  <c r="E47" i="2"/>
  <c r="E23" i="2"/>
  <c r="D23" i="2"/>
  <c r="I24" i="2" s="1"/>
  <c r="E5" i="2"/>
  <c r="G22" i="2" l="1"/>
  <c r="F47" i="2"/>
  <c r="G47" i="2"/>
  <c r="F65" i="2"/>
  <c r="F23" i="2"/>
  <c r="F5" i="2"/>
  <c r="G65" i="2"/>
  <c r="G61" i="2"/>
  <c r="G23" i="2"/>
  <c r="G5" i="2"/>
  <c r="D74" i="2"/>
  <c r="G74" i="2" l="1"/>
  <c r="F74" i="2"/>
</calcChain>
</file>

<file path=xl/sharedStrings.xml><?xml version="1.0" encoding="utf-8"?>
<sst xmlns="http://schemas.openxmlformats.org/spreadsheetml/2006/main" count="208" uniqueCount="207">
  <si>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</si>
  <si>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</si>
  <si>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</si>
  <si>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</si>
  <si>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</si>
  <si>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</si>
  <si>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</si>
  <si>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</si>
  <si>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</si>
  <si>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</si>
  <si>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</si>
  <si>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</si>
  <si>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</si>
  <si>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</si>
  <si>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</si>
  <si>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</si>
  <si>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</si>
  <si>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</si>
  <si>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</si>
  <si>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</si>
  <si>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</si>
  <si>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</si>
  <si>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</si>
  <si>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</si>
  <si>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</si>
  <si>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</si>
  <si>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</si>
  <si>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</si>
  <si>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</si>
  <si>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</si>
  <si>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</si>
  <si>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</si>
  <si>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</si>
  <si>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</si>
  <si>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</si>
  <si>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</si>
  <si>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</si>
  <si>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</si>
  <si>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</si>
  <si>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</si>
  <si>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</si>
  <si>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</si>
  <si>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</si>
  <si>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</si>
  <si>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</si>
  <si>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</si>
  <si>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</si>
  <si>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</si>
  <si>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</si>
  <si>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</si>
  <si>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</si>
  <si>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</si>
  <si>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</si>
  <si>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</si>
  <si>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</si>
  <si>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</si>
  <si>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</si>
  <si>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</si>
  <si>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</si>
  <si>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</si>
  <si>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</si>
  <si>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</si>
  <si>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</si>
  <si>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</si>
  <si>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</si>
  <si>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</si>
  <si>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</si>
  <si>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</si>
  <si>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</si>
  <si>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</si>
  <si>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</si>
  <si>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</si>
  <si>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</si>
  <si>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</si>
  <si>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</si>
  <si>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</si>
  <si>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Médicos</t>
  </si>
  <si>
    <t>1.04.02</t>
  </si>
  <si>
    <t>Servicios Jurídicos</t>
  </si>
  <si>
    <t>Incluye los pagos por servicios profesionales y técnicos para elaborar trabajos en el campo de la abogacía y el notariado.</t>
  </si>
  <si>
    <t>1.04.04</t>
  </si>
  <si>
    <t>Servicios de gestión de Apoyo (Consultorías)</t>
  </si>
  <si>
    <t>Servicios de gestión de Apoyo (Serv. Adm BCCR)</t>
  </si>
  <si>
    <t>Corresponde a los servicios administrativos que brinda el BCCR a las ODMs</t>
  </si>
  <si>
    <t>1.04.05</t>
  </si>
  <si>
    <t>Servicio de desarrollo de sistemas informáticos</t>
  </si>
  <si>
    <t>1.04.06</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</si>
  <si>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</si>
  <si>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</si>
  <si>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</si>
  <si>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</si>
  <si>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1.05.02</t>
  </si>
  <si>
    <t>Viáticos dentro del país</t>
  </si>
  <si>
    <t>1.05.03</t>
  </si>
  <si>
    <t>Transporte en el exterior</t>
  </si>
  <si>
    <t>1.05.04</t>
  </si>
  <si>
    <t>Viáticos en el exterior</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</si>
  <si>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</si>
  <si>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</si>
  <si>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</si>
  <si>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</si>
  <si>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</si>
  <si>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1.07.02</t>
  </si>
  <si>
    <t>Actividades de protocolo</t>
  </si>
  <si>
    <t>1.08.07</t>
  </si>
  <si>
    <t>Mantenimiento y reparación de equipo y mobiliario de oficina</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</si>
  <si>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</si>
  <si>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</si>
  <si>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</si>
  <si>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</si>
  <si>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2.01.02</t>
  </si>
  <si>
    <t>Productos farmacéuticos y medicinales</t>
  </si>
  <si>
    <t>2.01.04</t>
  </si>
  <si>
    <t>Tintas, pinturas y diluyentes</t>
  </si>
  <si>
    <t>2.04.02</t>
  </si>
  <si>
    <t>Repuestos y accesorios</t>
  </si>
  <si>
    <t>2.99.01</t>
  </si>
  <si>
    <t>Útiles y materiales de oficina y cómputo</t>
  </si>
  <si>
    <t>Comprende la adquisición de artículos que se requieren para realizar labores de oficina, de cómputo</t>
  </si>
  <si>
    <t>2.99.02</t>
  </si>
  <si>
    <t>Útiles y materiales médico hospitalario</t>
  </si>
  <si>
    <t>2.99.03</t>
  </si>
  <si>
    <t xml:space="preserve">Productos de papel, cartón e impresos </t>
  </si>
  <si>
    <t>2.99.04</t>
  </si>
  <si>
    <t>Textiles y vestuario</t>
  </si>
  <si>
    <t>2.99.05</t>
  </si>
  <si>
    <t>Útiles y materiales de limpieza</t>
  </si>
  <si>
    <t>2.99.06</t>
  </si>
  <si>
    <t>Útiles y materiales de resguardo y seguridad</t>
  </si>
  <si>
    <t>2.99.07</t>
  </si>
  <si>
    <t xml:space="preserve">Útiles y materiales de cocina y comedor </t>
  </si>
  <si>
    <t>5</t>
  </si>
  <si>
    <t>BIENES DURADEROS</t>
  </si>
  <si>
    <t>5.99.03</t>
  </si>
  <si>
    <t>Bienes Intangibles</t>
  </si>
  <si>
    <t>TRANSFERENCIAS CORRIENTES</t>
  </si>
  <si>
    <t>6.02.01</t>
  </si>
  <si>
    <t>Becas a funcionarios</t>
  </si>
  <si>
    <t>6.02.02</t>
  </si>
  <si>
    <t>Becas a terceras personas</t>
  </si>
  <si>
    <t>6.03.01</t>
  </si>
  <si>
    <t>Prestaciones legales</t>
  </si>
  <si>
    <t>6.03.99</t>
  </si>
  <si>
    <t>Subsidio por incapacidades</t>
  </si>
  <si>
    <t>6.06.01</t>
  </si>
  <si>
    <t>Indemnizaciones</t>
  </si>
  <si>
    <t>6.7.01</t>
  </si>
  <si>
    <t>Cuotas a Organismos Internacionales</t>
  </si>
  <si>
    <t>TOTAL</t>
  </si>
  <si>
    <t>Observación</t>
  </si>
  <si>
    <t>1.08.08</t>
  </si>
  <si>
    <t>Mantenimiento y reparación de equipode cómputo y sistemas</t>
  </si>
  <si>
    <t>1.03.02</t>
  </si>
  <si>
    <t>Publicidad y propaganda</t>
  </si>
  <si>
    <t>PRESUPUESTO 
2024</t>
  </si>
  <si>
    <t>Alimentos y bebidas</t>
  </si>
  <si>
    <t>2</t>
  </si>
  <si>
    <t>5.01.99</t>
  </si>
  <si>
    <t>Maquinaria y Equipo Diverso</t>
  </si>
  <si>
    <t>6.02.03</t>
  </si>
  <si>
    <t>Ayudas a funcionarios</t>
  </si>
  <si>
    <t>2.03.04</t>
  </si>
  <si>
    <t>Materiales y productos eléctricos, telefónicos y de cómputo</t>
  </si>
  <si>
    <t>2.99.99</t>
  </si>
  <si>
    <t>Otros útiles, materiales y suministros</t>
  </si>
  <si>
    <t>2.02.03</t>
  </si>
  <si>
    <t>Presupuesto de la Superintendencia General de Seguros para el año 2025</t>
  </si>
  <si>
    <t>PRESUPUESTO 
2025</t>
  </si>
  <si>
    <t>5.01.06</t>
  </si>
  <si>
    <t>Equipo sanitario, de laboratorio e investigaciòn</t>
  </si>
  <si>
    <t>Corresponde al salario que devengan las 60 plazas regulares de la SUGESE, dentro de la estructura salarial existe 52 plazas denominadas Escala Regular Salarios Globales, 8 plazas denominadas Escala Regular de Salarios Pluses.</t>
  </si>
  <si>
    <t>Incluye el arrendamiento de otros bienes o derechos no contemplados en los conceptos anteriores, específicamente para el pago de derechos de participación y montaje de Stands en las expo construcción y expo móvil, para atención de consultas al público en general y brindar información de primera mano al usuario del Sistema Financiero Nacional.</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</si>
  <si>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 Puntualmente se incluye los recursos para el desarrollode las campañas de información que se implementan relacionados con los temas de seguros y participantes del mercado de seguros.</t>
  </si>
  <si>
    <t>Compra de materiales P.O.P. para uso en stands informativos en las expo construcción y expo móvil que estará participando la Superintendencia.</t>
  </si>
  <si>
    <t>Comprende las erogaciones por concepto de servicios profesionales y técnicos para
realizar trabajos en el campo de la salud. Incluye los servicios integrales de salud. Pruebas físicas para la brigada institucional</t>
  </si>
  <si>
    <t>Considera el pago de servicios profesionales o técnicos que se contratan para la elaboración de planes, diseños, diagnósticos y estudios diversos en el campo de la informática.Especifícamente el desarrollo de proyectos de TI por parte del BCCR.</t>
  </si>
  <si>
    <t>Comprende el mantenimiento y reparaciones preventivas y habituales de equipo y mobiliario que se requiere para el uso de oficinas, como máquinas de escribir, archivadores, aires acondicionados, fotocopiadoras, escritorios, sillas, entre otros. Especifícamente Mantenimiento y reparaciones de las impresoras de la Sugese.</t>
  </si>
  <si>
    <t>Mantenimiento página web (contribución al Conassif)</t>
  </si>
  <si>
    <t>Corresponde a la cancelación de servicios profesionales y técnicos para la elaboración de trabajos en las áreas de contaduría, economía, administración, finanzas, sociología, psicología y las demás áreas de las ciencias económicas y sociales. Contempla los recursos para contratación de consultorías en los siguientes temas; Estudios de mercado (Mistery Shopers, encuestas o estudios de opinión de partes), Certificación ISO 900, Medición Campaña publicitaria, Monitoreo de medios y Manejo de redes sociales, odificación del regimen de Solvencia, transformación digital  y elaboración de memoria institucional.</t>
  </si>
  <si>
    <t>Comprende el pago por concepto de servicios profesionales y técnicos en campos no contemplados en las subpartidas anteriores, con personas físicas o jurídicas, tanto nacionales como extranjeras para la realización de trabajos específicos. Puntualmente el servicio de traducción de documentos y traducción simultanea. Así mismo se incluye el gasto por uso del edificio y todos los servicios complementarios.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</si>
  <si>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Recursos para atender el plan de visitas de supervisión y la participación en las diferentes ferias promocionales (expo casa y expo construcción)</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</si>
  <si>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 Atención del plan de viajes al exterior 2025.</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</si>
  <si>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 Atención del plan de viajes al exterior 2025.</t>
  </si>
  <si>
    <t xml:space="preserve">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Se incluyen cuotas que la institución debe cancelar a la entidad organizadora, para que funcionarios públicos o quienes la legislación autorice, participen en congresos, seminarios, talleres, simposios, cursos, charlas y similares. Atención del plan de capacitación 2025. </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</si>
  <si>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 Servicio BTL (Global Money Week, giras educativas y otros).</t>
  </si>
  <si>
    <t>Contempla cualquier tipo de sustancia o producto natural, sintético o semisintético y toda mezcla de esas sustancias o productos que se utilicen en personas, para el diagnóstico, prevención y curación. Uso de la brigada institucional</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</si>
  <si>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 Insumos para los equipos de impresión de la Sugese.</t>
  </si>
  <si>
    <t>Corresponde a la compra de alimentos y bebidas naturales, semimanufacturados o industrializados para el consumo humano. Incluye los gastos de comida y otros servicios. Recursos para atender exporaicamente las actividades de su giro normal de la Superintendencia en la atención de situaciones muy puntuales en las que la Superintendencia deberá brindar información a los participantes del mercado de seguros en activades oficiales.</t>
  </si>
  <si>
    <t>Adquisición de materiales y productos que se requieren en la construcción, 
mantenimiento y reparación de los sistemas eléctricos, telefónicos y de cómputo. Puntualmente la compra de 4 grabadoras de voz tipo periodista para uso de los equipos de supervisión en la realización de las visitas.</t>
  </si>
  <si>
    <t>Comprende la adquisición de útiles y materiales no capitalizables que se utilizan en las actividades médico-quirúrgicas, de enfermería, farmacia, laboratorio e investigación en general. Para uso de la brigada institucional.</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</si>
  <si>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 Recursos para adquisición de las suscripciones a los periodicos nacionales.</t>
  </si>
  <si>
    <t>Contempla las compras de todo tipo de hilados, tejidos de fibras artificiales y naturales y prendas de vestir, incluye tanto la adquisición de los bienes terminados como los materiales para elaborarlos. Adquisición de camisas que brinden una identificación a los funcionarios que participan en las ferias promocionales.</t>
  </si>
  <si>
    <t>Adquisición de artículos necesarios para el aseo general, tales como bolsas plásticas, escobas, cepillos de fibras naturales y sintéticas, ceras, desinfectantes, jabón de todo tipo, papel higiénico, desodorante ambiental y cualquier otro artículo o material similar.  Insumos necesarios para brindar las condiciones minímas a los funcionarios y visitantes de la Sugese.</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</si>
  <si>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 Insumos para la brigada institucional.</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</si>
  <si>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 No se presupuestaron recursos para esta indole.</t>
  </si>
  <si>
    <t>Incorpora la compra de útiles, materiales y suministros no incluidos en las subpartidas anteriores. Adquisición de baterías AA y AAA para equipos de uso diario.</t>
  </si>
  <si>
    <t>Considera los gastos por concepto de compra de repuestos que se usan para el mantenimiento y reparación de maquinaria y equipo así como accesorios, que no incrementen la vida útil del bien y no son capitalizables. Se requiere para adquirir un juego de parches para el DEA con que cuenta la institución.</t>
  </si>
  <si>
    <t xml:space="preserve">Se refiere a la adquisición de maquinaria, equipo y mobiliario. Se incluyo la adquisición de dos chalecos de práctica para la maniobra Heimlich para uso de la brigada institucional. </t>
  </si>
  <si>
    <t>incluye la adquisición y el desarrollo de sistemas informáticos, así como de software especializado. Se contemplan en esta subpartida, las erogaciones por concepto de adiciones y mejoras a sistemas que se encuentran en operación. Especifícamente renovación de las licencias Team Mate y Acrobat Pro DC. Capitalización del proyecto Consultas Quejas y Denuncias.</t>
  </si>
  <si>
    <t xml:space="preserve">Comtempla la adquisición de un Desfibrilador Externo Automatico (DEA). </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</si>
  <si>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 Recursos para el pago de practicantes.</t>
  </si>
  <si>
    <t>Sumas que asignan las instituciones públicas para cubrir el pago por concepto de preaviso y cesantía, además de otros pagos a que tengan derecho los funcionarios una vez concluida la relación laboral con la entidad de conformidad con las regulaciones establecidas. Provisión en caso de requerirse.</t>
  </si>
  <si>
    <t>Incluye el pago de subsidio por incapacidad y maternidad que se debe reconocer según la normativa de la Caja Costarricense del Seguro Social.Provisión en caso de requerirse.</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</si>
  <si>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 Provisión en caso de requerirse.</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</si>
  <si>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 Corresponde el pago de afiliación a los organos internacionales (Asociación de Supervisores de Seguros de América Latina, ASSAL, Asociación Internacional de Supervisores de Seguros (IAIS) y de la  Red Internacional de Educación Financiera (INFE)</t>
  </si>
  <si>
    <t>Monto que se destina en forma temporal a funcionarios para que inicien, continúen o completen sus estudios, en el país o en el exterior. Dicha suma puede cubrir parcial o totalmente el costo del estudio. Además, puede incluir los gastos graduación. Se incluye el financiamiento de 7 personas con programas de inglés, 5 diplomados y 3 maestrías en Derecho público y compras públicas.</t>
  </si>
  <si>
    <t xml:space="preserve"> Corresponde a la prevista de recursos para el pago del consumo de electricidad a los funcionarios producto del tele trabajo, según la propuesta de cálculo del BCCR.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</si>
</sst>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4"/>
      <name val="Calibri"/>
      <family val="2"/>
      <scheme val="minor"/>
    </font>
    <font>
      <sz val="10"/>
      <name val="Calibri"/>
      <family val="2"/>
      <scheme val="minor"/>
    </font>
    <font>
      <sz val="8"/>
      <name val="Calibri"/>
      <family val="2"/>
      <scheme val="minor"/>
    </font>
    <font>
      <sz val="9"/>
      <name val="Calibri"/>
      <family val="2"/>
      <scheme val="minor"/>
    </font>
    <font>
      <b/>
      <sz val="8"/>
      <name val="Calibri"/>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2"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0" fillId="0" borderId="0" xfId="0" applyFont="1"/>
    <xf numFmtId="0" fontId="4" fillId="0" borderId="0" xfId="0" applyFont="1" applyAlignment="1">
      <alignment horizontal="center" vertical="center"/>
    </xf>
    <xf numFmtId="0" fontId="4" fillId="0" borderId="0" xfId="0" applyFont="1" applyAlignment="1">
      <alignment horizontal="centerContinuous" vertical="center" wrapText="1"/>
    </xf>
    <xf numFmtId="164" fontId="4" fillId="0" borderId="0" xfId="0" applyNumberFormat="1" applyFont="1" applyAlignment="1">
      <alignment horizontal="centerContinuous" vertical="center" wrapText="1"/>
    </xf>
    <xf numFmtId="0" fontId="5" fillId="0" borderId="0" xfId="0" applyFont="1"/>
    <xf numFmtId="165" fontId="0" fillId="0" borderId="0" xfId="0" applyNumberFormat="1" applyFont="1"/>
    <xf numFmtId="0" fontId="6" fillId="0" borderId="4" xfId="0" applyFont="1" applyBorder="1" applyAlignment="1">
      <alignment vertical="center" wrapText="1"/>
    </xf>
    <xf numFmtId="165" fontId="7" fillId="0" borderId="4" xfId="0" applyNumberFormat="1" applyFont="1" applyBorder="1" applyAlignment="1">
      <alignment vertical="center" wrapText="1"/>
    </xf>
    <xf numFmtId="165" fontId="7" fillId="0" borderId="5" xfId="0" applyNumberFormat="1" applyFont="1" applyBorder="1" applyAlignment="1">
      <alignment vertical="center" wrapText="1"/>
    </xf>
    <xf numFmtId="10" fontId="7" fillId="0" borderId="4" xfId="1" applyNumberFormat="1" applyFont="1" applyBorder="1" applyAlignment="1">
      <alignment horizontal="center"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165" fontId="2" fillId="3" borderId="1" xfId="0" applyNumberFormat="1" applyFont="1" applyFill="1" applyBorder="1" applyAlignment="1">
      <alignment horizontal="right" vertical="center" wrapText="1"/>
    </xf>
    <xf numFmtId="43" fontId="0" fillId="0" borderId="0" xfId="0" applyNumberFormat="1" applyFont="1"/>
    <xf numFmtId="0" fontId="4" fillId="0" borderId="0" xfId="0" applyFont="1" applyAlignment="1">
      <alignment horizontal="left" vertical="center" wrapText="1"/>
    </xf>
    <xf numFmtId="10" fontId="7" fillId="0" borderId="1" xfId="1" applyNumberFormat="1" applyFont="1" applyBorder="1" applyAlignment="1" applyProtection="1">
      <alignment horizontal="center" vertical="center" wrapText="1"/>
      <protection locked="0"/>
    </xf>
    <xf numFmtId="10" fontId="2" fillId="3" borderId="1" xfId="1"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370992</xdr:colOff>
      <xdr:row>0</xdr:row>
      <xdr:rowOff>87313</xdr:rowOff>
    </xdr:from>
    <xdr:to>
      <xdr:col>6</xdr:col>
      <xdr:colOff>374304</xdr:colOff>
      <xdr:row>2</xdr:row>
      <xdr:rowOff>144463</xdr:rowOff>
    </xdr:to>
    <xdr:pic>
      <xdr:nvPicPr>
        <xdr:cNvPr id="2" name="Imagen 1">
          <a:extLst>
            <a:ext uri="{FF2B5EF4-FFF2-40B4-BE49-F238E27FC236}">
              <a16:creationId xmlns:a16="http://schemas.microsoft.com/office/drawing/2014/main" id="{BD4CAF9C-417A-E2A9-4D95-33F19F2F112F}"/>
            </a:ext>
          </a:extLst>
        </xdr:cNvPr>
        <xdr:cNvPicPr>
          <a:picLocks noChangeAspect="1"/>
        </xdr:cNvPicPr>
      </xdr:nvPicPr>
      <xdr:blipFill>
        <a:blip xmlns:r="http://schemas.openxmlformats.org/officeDocument/2006/relationships" r:embed="rId1"/>
        <a:stretch>
          <a:fillRect/>
        </a:stretch>
      </xdr:blipFill>
      <xdr:spPr>
        <a:xfrm>
          <a:off x="8675601" y="87313"/>
          <a:ext cx="3991906" cy="116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bccr.bccr.fi.cr/sites/Sugese/institucionales/GestionAdministrativa/Presupuesto%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Resumen"/>
      <sheetName val="Comparativo-Consult"/>
      <sheetName val=" GAD "/>
      <sheetName val="Comparativo-Viajes"/>
      <sheetName val="Comparativo-Serv, Comerciales "/>
      <sheetName val="Comparativo-Capacitación"/>
      <sheetName val="Cuadros V "/>
      <sheetName val="Cuadros P"/>
      <sheetName val="Crecimiento - Proyectado"/>
      <sheetName val="Crecimiento - Vigente"/>
      <sheetName val="Partida $"/>
      <sheetName val="Res. Inver."/>
      <sheetName val="Partidas"/>
      <sheetName val="Subejecución"/>
      <sheetName val="Subpartidas"/>
      <sheetName val="0"/>
      <sheetName val="1.01"/>
      <sheetName val="1.02"/>
      <sheetName val="1.03"/>
      <sheetName val="1.04"/>
      <sheetName val="1.05"/>
      <sheetName val="1.06"/>
      <sheetName val="1.07"/>
      <sheetName val="1.08"/>
      <sheetName val="1.99"/>
      <sheetName val="2.01"/>
      <sheetName val="2.02"/>
      <sheetName val="2.03"/>
      <sheetName val="2.04"/>
      <sheetName val="2.99"/>
      <sheetName val="5.01.03"/>
      <sheetName val="5.01.04"/>
      <sheetName val="5.01.05"/>
      <sheetName val="5.01.06"/>
      <sheetName val="5.01.07"/>
      <sheetName val="5.01.99 "/>
      <sheetName val="5.99.03"/>
      <sheetName val="6.02-6.03"/>
      <sheetName val="6.06"/>
      <sheetName val="6.07.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N12">
            <v>1968936095.4000001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7E84A-B115-4C60-9510-3F46B0EA53C4}">
  <dimension ref="A1:I76"/>
  <sheetViews>
    <sheetView showGridLines="0" tabSelected="1" topLeftCell="A67" zoomScale="96" zoomScaleNormal="96" workbookViewId="0">
      <selection activeCell="H7" sqref="H7"/>
    </sheetView>
  </sheetViews>
  <sheetFormatPr baseColWidth="10" defaultRowHeight="14.5" x14ac:dyDescent="0.35"/>
  <cols>
    <col min="1" max="1" width="8.81640625" style="10" customWidth="1"/>
    <col min="2" max="2" width="37.54296875" style="10" customWidth="1"/>
    <col min="3" max="3" width="72.54296875" style="10" customWidth="1"/>
    <col min="4" max="5" width="19.1796875" style="10" customWidth="1"/>
    <col min="6" max="6" width="18.7265625" style="10" bestFit="1" customWidth="1"/>
    <col min="7" max="7" width="16.1796875" style="10" customWidth="1"/>
    <col min="8" max="8" width="47.81640625" style="10" customWidth="1"/>
    <col min="9" max="9" width="14.453125" style="10" bestFit="1" customWidth="1"/>
    <col min="10" max="16384" width="10.90625" style="10"/>
  </cols>
  <sheetData>
    <row r="1" spans="1:8" ht="34.5" customHeight="1" x14ac:dyDescent="0.35"/>
    <row r="2" spans="1:8" ht="53" customHeight="1" x14ac:dyDescent="0.35">
      <c r="A2" s="24" t="s">
        <v>166</v>
      </c>
      <c r="B2" s="24"/>
      <c r="C2" s="24"/>
      <c r="D2" s="24"/>
      <c r="E2" s="24"/>
      <c r="F2" s="24"/>
      <c r="G2" s="24"/>
      <c r="H2" s="24"/>
    </row>
    <row r="3" spans="1:8" ht="38.5" customHeight="1" thickBot="1" x14ac:dyDescent="0.4">
      <c r="A3" s="11"/>
      <c r="B3" s="12"/>
      <c r="C3" s="12"/>
      <c r="D3" s="13"/>
      <c r="E3" s="13"/>
      <c r="F3" s="13"/>
      <c r="G3" s="14"/>
      <c r="H3" s="14"/>
    </row>
    <row r="4" spans="1:8" ht="35.15" customHeight="1" thickBot="1" x14ac:dyDescent="0.4">
      <c r="A4" s="1" t="s">
        <v>0</v>
      </c>
      <c r="B4" s="2" t="s">
        <v>1</v>
      </c>
      <c r="C4" s="3" t="s">
        <v>2</v>
      </c>
      <c r="D4" s="3" t="s">
        <v>167</v>
      </c>
      <c r="E4" s="3" t="s">
        <v>154</v>
      </c>
      <c r="F4" s="2" t="s">
        <v>3</v>
      </c>
      <c r="G4" s="3" t="s">
        <v>4</v>
      </c>
      <c r="H4" s="2" t="s">
        <v>149</v>
      </c>
    </row>
    <row r="5" spans="1:8" ht="44" thickBot="1" x14ac:dyDescent="0.4">
      <c r="A5" s="4" t="s">
        <v>5</v>
      </c>
      <c r="B5" s="5" t="s">
        <v>6</v>
      </c>
      <c r="C5" s="6" t="s">
        <v>170</v>
      </c>
      <c r="D5" s="7">
        <f>SUM(D6:D22)</f>
        <v>2380426267.1199994</v>
      </c>
      <c r="E5" s="7">
        <f>SUM(E6:E22)</f>
        <v>2381416832.8800001</v>
      </c>
      <c r="F5" s="8">
        <f>SUM(F6:F22)</f>
        <v>-990565.76000023633</v>
      </c>
      <c r="G5" s="9">
        <f>+D5/E5-1</f>
        <v>-4.1595647864922647E-4</v>
      </c>
      <c r="H5" s="9"/>
    </row>
    <row r="6" spans="1:8" ht="49" customHeight="1" thickBot="1" x14ac:dyDescent="0.4">
      <c r="A6" s="20" t="s">
        <v>7</v>
      </c>
      <c r="B6" s="21" t="s">
        <v>8</v>
      </c>
      <c r="C6" s="16" t="s">
        <v>9</v>
      </c>
      <c r="D6" s="17">
        <v>1401434780.0799999</v>
      </c>
      <c r="E6" s="17">
        <v>1396166365.8000002</v>
      </c>
      <c r="F6" s="18">
        <f>+D6-E6</f>
        <v>5268414.279999733</v>
      </c>
      <c r="G6" s="19">
        <f>+D6/E6-1</f>
        <v>3.7734860322187203E-3</v>
      </c>
      <c r="H6" s="25"/>
    </row>
    <row r="7" spans="1:8" ht="42.5" customHeight="1" thickBot="1" x14ac:dyDescent="0.4">
      <c r="A7" s="20" t="s">
        <v>10</v>
      </c>
      <c r="B7" s="21" t="s">
        <v>11</v>
      </c>
      <c r="C7" s="16" t="s">
        <v>12</v>
      </c>
      <c r="D7" s="17">
        <v>4545000</v>
      </c>
      <c r="E7" s="17">
        <v>4545000</v>
      </c>
      <c r="F7" s="18">
        <f t="shared" ref="F7:F72" si="0">+D7-E7</f>
        <v>0</v>
      </c>
      <c r="G7" s="19">
        <f t="shared" ref="G7:G58" si="1">+D7/E7-1</f>
        <v>0</v>
      </c>
      <c r="H7" s="25"/>
    </row>
    <row r="8" spans="1:8" ht="48.5" customHeight="1" thickBot="1" x14ac:dyDescent="0.4">
      <c r="A8" s="20" t="s">
        <v>13</v>
      </c>
      <c r="B8" s="21" t="s">
        <v>14</v>
      </c>
      <c r="C8" s="16" t="s">
        <v>15</v>
      </c>
      <c r="D8" s="17">
        <v>15000000</v>
      </c>
      <c r="E8" s="17">
        <v>18000000</v>
      </c>
      <c r="F8" s="18">
        <f t="shared" si="0"/>
        <v>-3000000</v>
      </c>
      <c r="G8" s="19">
        <f t="shared" si="1"/>
        <v>-0.16666666666666663</v>
      </c>
      <c r="H8" s="25"/>
    </row>
    <row r="9" spans="1:8" ht="54.5" customHeight="1" thickBot="1" x14ac:dyDescent="0.4">
      <c r="A9" s="20" t="s">
        <v>16</v>
      </c>
      <c r="B9" s="21" t="s">
        <v>17</v>
      </c>
      <c r="C9" s="16" t="s">
        <v>18</v>
      </c>
      <c r="D9" s="17">
        <v>159447258.83999997</v>
      </c>
      <c r="E9" s="17">
        <v>158232848.03999999</v>
      </c>
      <c r="F9" s="18">
        <f t="shared" si="0"/>
        <v>1214410.7999999821</v>
      </c>
      <c r="G9" s="19">
        <f t="shared" si="1"/>
        <v>7.6748337342256168E-3</v>
      </c>
      <c r="H9" s="25"/>
    </row>
    <row r="10" spans="1:8" ht="36.5" customHeight="1" thickBot="1" x14ac:dyDescent="0.4">
      <c r="A10" s="20" t="s">
        <v>19</v>
      </c>
      <c r="B10" s="21" t="s">
        <v>20</v>
      </c>
      <c r="C10" s="16" t="s">
        <v>21</v>
      </c>
      <c r="D10" s="17">
        <v>35320868</v>
      </c>
      <c r="E10" s="17">
        <v>45475026</v>
      </c>
      <c r="F10" s="18">
        <f t="shared" si="0"/>
        <v>-10154158</v>
      </c>
      <c r="G10" s="19">
        <f t="shared" si="1"/>
        <v>-0.22329086738729953</v>
      </c>
      <c r="H10" s="25"/>
    </row>
    <row r="11" spans="1:8" ht="32" customHeight="1" thickBot="1" x14ac:dyDescent="0.4">
      <c r="A11" s="20" t="s">
        <v>22</v>
      </c>
      <c r="B11" s="21" t="s">
        <v>23</v>
      </c>
      <c r="C11" s="16" t="s">
        <v>24</v>
      </c>
      <c r="D11" s="17">
        <v>141355480</v>
      </c>
      <c r="E11" s="17">
        <v>141414302.03999999</v>
      </c>
      <c r="F11" s="18">
        <f t="shared" si="0"/>
        <v>-58822.039999991655</v>
      </c>
      <c r="G11" s="19">
        <f t="shared" si="1"/>
        <v>-4.1595538182093161E-4</v>
      </c>
      <c r="H11" s="25"/>
    </row>
    <row r="12" spans="1:8" ht="51" customHeight="1" thickBot="1" x14ac:dyDescent="0.4">
      <c r="A12" s="20" t="s">
        <v>25</v>
      </c>
      <c r="B12" s="21" t="s">
        <v>26</v>
      </c>
      <c r="C12" s="16" t="s">
        <v>27</v>
      </c>
      <c r="D12" s="17">
        <v>37399569.079999998</v>
      </c>
      <c r="E12" s="17">
        <v>30311774.159999996</v>
      </c>
      <c r="F12" s="18">
        <f t="shared" si="0"/>
        <v>7087794.9200000018</v>
      </c>
      <c r="G12" s="19">
        <f t="shared" si="1"/>
        <v>0.23382976141835976</v>
      </c>
      <c r="H12" s="25"/>
    </row>
    <row r="13" spans="1:8" ht="42" customHeight="1" thickBot="1" x14ac:dyDescent="0.4">
      <c r="A13" s="20" t="s">
        <v>28</v>
      </c>
      <c r="B13" s="21" t="s">
        <v>29</v>
      </c>
      <c r="C13" s="16" t="s">
        <v>30</v>
      </c>
      <c r="D13" s="17">
        <v>44118258</v>
      </c>
      <c r="E13" s="17">
        <v>44240586</v>
      </c>
      <c r="F13" s="18">
        <f t="shared" si="0"/>
        <v>-122328</v>
      </c>
      <c r="G13" s="19">
        <f t="shared" si="1"/>
        <v>-2.7650628316722159E-3</v>
      </c>
      <c r="H13" s="25"/>
    </row>
    <row r="14" spans="1:8" ht="69" customHeight="1" thickBot="1" x14ac:dyDescent="0.4">
      <c r="A14" s="20" t="s">
        <v>31</v>
      </c>
      <c r="B14" s="21" t="s">
        <v>32</v>
      </c>
      <c r="C14" s="16" t="s">
        <v>33</v>
      </c>
      <c r="D14" s="17">
        <v>156904583.04000002</v>
      </c>
      <c r="E14" s="17">
        <v>156969876</v>
      </c>
      <c r="F14" s="18">
        <f t="shared" si="0"/>
        <v>-65292.959999978542</v>
      </c>
      <c r="G14" s="19">
        <f t="shared" si="1"/>
        <v>-4.1595853716525077E-4</v>
      </c>
      <c r="H14" s="25"/>
    </row>
    <row r="15" spans="1:8" ht="52.5" customHeight="1" thickBot="1" x14ac:dyDescent="0.4">
      <c r="A15" s="20" t="s">
        <v>34</v>
      </c>
      <c r="B15" s="21" t="s">
        <v>35</v>
      </c>
      <c r="C15" s="16" t="s">
        <v>36</v>
      </c>
      <c r="D15" s="17">
        <v>8481330</v>
      </c>
      <c r="E15" s="17">
        <v>8484860.0399999991</v>
      </c>
      <c r="F15" s="18">
        <f t="shared" si="0"/>
        <v>-3530.0399999991059</v>
      </c>
      <c r="G15" s="19">
        <f t="shared" si="1"/>
        <v>-4.1603986198446297E-4</v>
      </c>
      <c r="H15" s="25"/>
    </row>
    <row r="16" spans="1:8" ht="33.5" customHeight="1" thickBot="1" x14ac:dyDescent="0.4">
      <c r="A16" s="20" t="s">
        <v>37</v>
      </c>
      <c r="B16" s="21" t="s">
        <v>38</v>
      </c>
      <c r="C16" s="16" t="s">
        <v>39</v>
      </c>
      <c r="D16" s="17">
        <v>25443988.079999998</v>
      </c>
      <c r="E16" s="17">
        <v>25454575.920000002</v>
      </c>
      <c r="F16" s="18">
        <f t="shared" si="0"/>
        <v>-10587.840000003576</v>
      </c>
      <c r="G16" s="19">
        <f t="shared" si="1"/>
        <v>-4.1595035930985791E-4</v>
      </c>
      <c r="H16" s="25"/>
    </row>
    <row r="17" spans="1:9" ht="37.5" customHeight="1" thickBot="1" x14ac:dyDescent="0.4">
      <c r="A17" s="20" t="s">
        <v>40</v>
      </c>
      <c r="B17" s="21" t="s">
        <v>41</v>
      </c>
      <c r="C17" s="16" t="s">
        <v>42</v>
      </c>
      <c r="D17" s="17">
        <v>83813288</v>
      </c>
      <c r="E17" s="17">
        <v>84848581.079999998</v>
      </c>
      <c r="F17" s="18">
        <f t="shared" si="0"/>
        <v>-1035293.0799999982</v>
      </c>
      <c r="G17" s="19">
        <f t="shared" si="1"/>
        <v>-1.2201654604263368E-2</v>
      </c>
      <c r="H17" s="25"/>
    </row>
    <row r="18" spans="1:9" ht="56" customHeight="1" thickBot="1" x14ac:dyDescent="0.4">
      <c r="A18" s="20" t="s">
        <v>43</v>
      </c>
      <c r="B18" s="21" t="s">
        <v>44</v>
      </c>
      <c r="C18" s="16" t="s">
        <v>45</v>
      </c>
      <c r="D18" s="17">
        <v>8481330</v>
      </c>
      <c r="E18" s="17">
        <v>8484860.0399999991</v>
      </c>
      <c r="F18" s="18">
        <f t="shared" si="0"/>
        <v>-3530.0399999991059</v>
      </c>
      <c r="G18" s="19">
        <f t="shared" si="1"/>
        <v>-4.1603986198446297E-4</v>
      </c>
      <c r="H18" s="25"/>
    </row>
    <row r="19" spans="1:9" ht="39" customHeight="1" thickBot="1" x14ac:dyDescent="0.4">
      <c r="A19" s="20" t="s">
        <v>46</v>
      </c>
      <c r="B19" s="21" t="s">
        <v>47</v>
      </c>
      <c r="C19" s="16" t="s">
        <v>48</v>
      </c>
      <c r="D19" s="17">
        <v>91937604.960000008</v>
      </c>
      <c r="E19" s="17">
        <v>91975863</v>
      </c>
      <c r="F19" s="18">
        <f t="shared" si="0"/>
        <v>-38258.039999991655</v>
      </c>
      <c r="G19" s="19">
        <f t="shared" si="1"/>
        <v>-4.1595739090805051E-4</v>
      </c>
      <c r="H19" s="25"/>
    </row>
    <row r="20" spans="1:9" ht="54" customHeight="1" thickBot="1" x14ac:dyDescent="0.4">
      <c r="A20" s="20" t="s">
        <v>49</v>
      </c>
      <c r="B20" s="21" t="s">
        <v>50</v>
      </c>
      <c r="C20" s="16" t="s">
        <v>51</v>
      </c>
      <c r="D20" s="17">
        <v>50887974.960000001</v>
      </c>
      <c r="E20" s="17">
        <v>50909149.920000002</v>
      </c>
      <c r="F20" s="18">
        <f t="shared" si="0"/>
        <v>-21174.960000000894</v>
      </c>
      <c r="G20" s="19">
        <f t="shared" si="1"/>
        <v>-4.159362321561888E-4</v>
      </c>
      <c r="H20" s="25"/>
    </row>
    <row r="21" spans="1:9" ht="55.5" customHeight="1" thickBot="1" x14ac:dyDescent="0.4">
      <c r="A21" s="20" t="s">
        <v>52</v>
      </c>
      <c r="B21" s="21" t="s">
        <v>53</v>
      </c>
      <c r="C21" s="16" t="s">
        <v>54</v>
      </c>
      <c r="D21" s="17">
        <v>25443988.079999998</v>
      </c>
      <c r="E21" s="17">
        <v>25454575.920000002</v>
      </c>
      <c r="F21" s="18">
        <f t="shared" si="0"/>
        <v>-10587.840000003576</v>
      </c>
      <c r="G21" s="19">
        <f t="shared" si="1"/>
        <v>-4.1595035930985791E-4</v>
      </c>
      <c r="H21" s="25"/>
    </row>
    <row r="22" spans="1:9" ht="43.5" customHeight="1" thickBot="1" x14ac:dyDescent="0.4">
      <c r="A22" s="20" t="s">
        <v>55</v>
      </c>
      <c r="B22" s="21" t="s">
        <v>56</v>
      </c>
      <c r="C22" s="16" t="s">
        <v>57</v>
      </c>
      <c r="D22" s="17">
        <v>90410966</v>
      </c>
      <c r="E22" s="17">
        <v>90448588.919999987</v>
      </c>
      <c r="F22" s="18">
        <f t="shared" si="0"/>
        <v>-37622.919999986887</v>
      </c>
      <c r="G22" s="19">
        <f t="shared" si="1"/>
        <v>-4.159591702780352E-4</v>
      </c>
      <c r="H22" s="25"/>
    </row>
    <row r="23" spans="1:9" ht="22" customHeight="1" thickBot="1" x14ac:dyDescent="0.4">
      <c r="A23" s="4">
        <v>1</v>
      </c>
      <c r="B23" s="5" t="s">
        <v>58</v>
      </c>
      <c r="C23" s="6"/>
      <c r="D23" s="7">
        <f>SUM(D24:D46)</f>
        <v>1968936095.4000001</v>
      </c>
      <c r="E23" s="7">
        <f>SUM(E24:E46)</f>
        <v>1835022278.4099998</v>
      </c>
      <c r="F23" s="8">
        <f>SUM(F24:F45)</f>
        <v>133913816.99000001</v>
      </c>
      <c r="G23" s="9">
        <f t="shared" ref="G23:G72" si="2">+D23/E23-1</f>
        <v>7.2976670945942512E-2</v>
      </c>
      <c r="H23" s="26"/>
    </row>
    <row r="24" spans="1:9" ht="60.5" customHeight="1" thickBot="1" x14ac:dyDescent="0.4">
      <c r="A24" s="20" t="s">
        <v>59</v>
      </c>
      <c r="B24" s="21" t="s">
        <v>60</v>
      </c>
      <c r="C24" s="16" t="s">
        <v>171</v>
      </c>
      <c r="D24" s="17">
        <v>4480000</v>
      </c>
      <c r="E24" s="17">
        <v>4000000</v>
      </c>
      <c r="F24" s="18">
        <f t="shared" si="0"/>
        <v>480000</v>
      </c>
      <c r="G24" s="19">
        <f t="shared" si="1"/>
        <v>0.12000000000000011</v>
      </c>
      <c r="H24" s="25"/>
      <c r="I24" s="23">
        <f>+D23-[1]Partidas!$N$12</f>
        <v>0</v>
      </c>
    </row>
    <row r="25" spans="1:9" ht="35" customHeight="1" thickBot="1" x14ac:dyDescent="0.4">
      <c r="A25" s="20" t="s">
        <v>61</v>
      </c>
      <c r="B25" s="21" t="s">
        <v>62</v>
      </c>
      <c r="C25" s="16" t="s">
        <v>63</v>
      </c>
      <c r="D25" s="17">
        <v>72000</v>
      </c>
      <c r="E25" s="17">
        <v>72000</v>
      </c>
      <c r="F25" s="18">
        <f t="shared" si="0"/>
        <v>0</v>
      </c>
      <c r="G25" s="19">
        <f t="shared" si="1"/>
        <v>0</v>
      </c>
      <c r="H25" s="25"/>
    </row>
    <row r="26" spans="1:9" ht="36" customHeight="1" thickBot="1" x14ac:dyDescent="0.4">
      <c r="A26" s="20" t="s">
        <v>64</v>
      </c>
      <c r="B26" s="21" t="s">
        <v>65</v>
      </c>
      <c r="C26" s="16" t="s">
        <v>66</v>
      </c>
      <c r="D26" s="17">
        <v>660000</v>
      </c>
      <c r="E26" s="17">
        <v>660000</v>
      </c>
      <c r="F26" s="18">
        <f t="shared" si="0"/>
        <v>0</v>
      </c>
      <c r="G26" s="19">
        <f t="shared" si="1"/>
        <v>0</v>
      </c>
      <c r="H26" s="25"/>
    </row>
    <row r="27" spans="1:9" ht="78" customHeight="1" thickBot="1" x14ac:dyDescent="0.4">
      <c r="A27" s="20" t="s">
        <v>67</v>
      </c>
      <c r="B27" s="21" t="s">
        <v>68</v>
      </c>
      <c r="C27" s="16" t="s">
        <v>172</v>
      </c>
      <c r="D27" s="17">
        <v>132500000</v>
      </c>
      <c r="E27" s="17">
        <v>127500000</v>
      </c>
      <c r="F27" s="18">
        <f t="shared" si="0"/>
        <v>5000000</v>
      </c>
      <c r="G27" s="19">
        <f t="shared" si="1"/>
        <v>3.9215686274509887E-2</v>
      </c>
      <c r="H27" s="25"/>
    </row>
    <row r="28" spans="1:9" ht="21.5" thickBot="1" x14ac:dyDescent="0.4">
      <c r="A28" s="20" t="s">
        <v>152</v>
      </c>
      <c r="B28" s="21" t="s">
        <v>153</v>
      </c>
      <c r="C28" s="16" t="s">
        <v>173</v>
      </c>
      <c r="D28" s="17">
        <v>2500000</v>
      </c>
      <c r="E28" s="17">
        <v>2500000</v>
      </c>
      <c r="F28" s="18">
        <f t="shared" si="0"/>
        <v>0</v>
      </c>
      <c r="G28" s="19">
        <f t="shared" si="1"/>
        <v>0</v>
      </c>
      <c r="H28" s="25"/>
    </row>
    <row r="29" spans="1:9" ht="32" thickBot="1" x14ac:dyDescent="0.4">
      <c r="A29" s="20" t="s">
        <v>69</v>
      </c>
      <c r="B29" s="21" t="s">
        <v>70</v>
      </c>
      <c r="C29" s="16" t="s">
        <v>71</v>
      </c>
      <c r="D29" s="17">
        <v>1500000</v>
      </c>
      <c r="E29" s="17">
        <v>1500000</v>
      </c>
      <c r="F29" s="18">
        <f t="shared" si="0"/>
        <v>0</v>
      </c>
      <c r="G29" s="19">
        <f t="shared" si="1"/>
        <v>0</v>
      </c>
      <c r="H29" s="25"/>
    </row>
    <row r="30" spans="1:9" ht="21.5" thickBot="1" x14ac:dyDescent="0.4">
      <c r="A30" s="20" t="s">
        <v>72</v>
      </c>
      <c r="B30" s="21" t="s">
        <v>73</v>
      </c>
      <c r="C30" s="16" t="s">
        <v>74</v>
      </c>
      <c r="D30" s="17">
        <v>7018160</v>
      </c>
      <c r="E30" s="17">
        <v>7140910</v>
      </c>
      <c r="F30" s="18">
        <f t="shared" si="0"/>
        <v>-122750</v>
      </c>
      <c r="G30" s="19">
        <f t="shared" si="1"/>
        <v>-1.718968590837866E-2</v>
      </c>
      <c r="H30" s="25"/>
    </row>
    <row r="31" spans="1:9" ht="32" thickBot="1" x14ac:dyDescent="0.4">
      <c r="A31" s="20" t="s">
        <v>75</v>
      </c>
      <c r="B31" s="21" t="s">
        <v>76</v>
      </c>
      <c r="C31" s="16" t="s">
        <v>174</v>
      </c>
      <c r="D31" s="17">
        <v>660000</v>
      </c>
      <c r="E31" s="17">
        <v>500000</v>
      </c>
      <c r="F31" s="18">
        <f t="shared" si="0"/>
        <v>160000</v>
      </c>
      <c r="G31" s="19">
        <f t="shared" si="1"/>
        <v>0.32000000000000006</v>
      </c>
      <c r="H31" s="25"/>
    </row>
    <row r="32" spans="1:9" ht="33.5" customHeight="1" thickBot="1" x14ac:dyDescent="0.4">
      <c r="A32" s="20" t="s">
        <v>77</v>
      </c>
      <c r="B32" s="21" t="s">
        <v>78</v>
      </c>
      <c r="C32" s="16" t="s">
        <v>79</v>
      </c>
      <c r="D32" s="17">
        <v>2648000</v>
      </c>
      <c r="E32" s="17">
        <v>0</v>
      </c>
      <c r="F32" s="18">
        <f t="shared" si="0"/>
        <v>2648000</v>
      </c>
      <c r="G32" s="19">
        <v>1</v>
      </c>
      <c r="H32" s="25"/>
    </row>
    <row r="33" spans="1:8" ht="63.5" thickBot="1" x14ac:dyDescent="0.4">
      <c r="A33" s="20" t="s">
        <v>80</v>
      </c>
      <c r="B33" s="21" t="s">
        <v>81</v>
      </c>
      <c r="C33" s="16" t="s">
        <v>178</v>
      </c>
      <c r="D33" s="17">
        <v>177470000</v>
      </c>
      <c r="E33" s="17">
        <v>56230000</v>
      </c>
      <c r="F33" s="18">
        <f t="shared" si="0"/>
        <v>121240000</v>
      </c>
      <c r="G33" s="19">
        <f t="shared" si="1"/>
        <v>2.1561444069002311</v>
      </c>
      <c r="H33" s="25"/>
    </row>
    <row r="34" spans="1:8" ht="30" customHeight="1" thickBot="1" x14ac:dyDescent="0.4">
      <c r="A34" s="20" t="s">
        <v>80</v>
      </c>
      <c r="B34" s="21" t="s">
        <v>82</v>
      </c>
      <c r="C34" s="16" t="s">
        <v>83</v>
      </c>
      <c r="D34" s="17">
        <v>344418412.88</v>
      </c>
      <c r="E34" s="17">
        <v>392931355</v>
      </c>
      <c r="F34" s="18">
        <f t="shared" si="0"/>
        <v>-48512942.120000005</v>
      </c>
      <c r="G34" s="19">
        <f t="shared" si="1"/>
        <v>-0.12346416620277101</v>
      </c>
      <c r="H34" s="25"/>
    </row>
    <row r="35" spans="1:8" ht="32" thickBot="1" x14ac:dyDescent="0.4">
      <c r="A35" s="20" t="s">
        <v>84</v>
      </c>
      <c r="B35" s="21" t="s">
        <v>85</v>
      </c>
      <c r="C35" s="16" t="s">
        <v>175</v>
      </c>
      <c r="D35" s="17">
        <v>759733860.82999992</v>
      </c>
      <c r="E35" s="17">
        <v>741176641.05999994</v>
      </c>
      <c r="F35" s="18">
        <f t="shared" si="0"/>
        <v>18557219.769999981</v>
      </c>
      <c r="G35" s="19">
        <f t="shared" si="1"/>
        <v>2.5037512978633769E-2</v>
      </c>
      <c r="H35" s="25"/>
    </row>
    <row r="36" spans="1:8" ht="32" thickBot="1" x14ac:dyDescent="0.4">
      <c r="A36" s="20" t="s">
        <v>86</v>
      </c>
      <c r="B36" s="21" t="s">
        <v>87</v>
      </c>
      <c r="C36" s="16" t="s">
        <v>88</v>
      </c>
      <c r="D36" s="17">
        <v>300000</v>
      </c>
      <c r="E36" s="17">
        <v>300000</v>
      </c>
      <c r="F36" s="18">
        <f t="shared" si="0"/>
        <v>0</v>
      </c>
      <c r="G36" s="19">
        <f t="shared" si="1"/>
        <v>0</v>
      </c>
      <c r="H36" s="25"/>
    </row>
    <row r="37" spans="1:8" ht="42.5" thickBot="1" x14ac:dyDescent="0.4">
      <c r="A37" s="20" t="s">
        <v>89</v>
      </c>
      <c r="B37" s="21" t="s">
        <v>90</v>
      </c>
      <c r="C37" s="16" t="s">
        <v>179</v>
      </c>
      <c r="D37" s="17">
        <v>404604331.69</v>
      </c>
      <c r="E37" s="17">
        <v>396742019.84999996</v>
      </c>
      <c r="F37" s="18">
        <f t="shared" si="0"/>
        <v>7862311.8400000334</v>
      </c>
      <c r="G37" s="19">
        <f t="shared" si="1"/>
        <v>1.981718962607637E-2</v>
      </c>
      <c r="H37" s="25"/>
    </row>
    <row r="38" spans="1:8" ht="63.5" thickBot="1" x14ac:dyDescent="0.4">
      <c r="A38" s="20" t="s">
        <v>91</v>
      </c>
      <c r="B38" s="21" t="s">
        <v>92</v>
      </c>
      <c r="C38" s="16" t="s">
        <v>180</v>
      </c>
      <c r="D38" s="17">
        <v>2640600</v>
      </c>
      <c r="E38" s="17">
        <v>2450600</v>
      </c>
      <c r="F38" s="18">
        <f t="shared" si="0"/>
        <v>190000</v>
      </c>
      <c r="G38" s="19">
        <f t="shared" si="1"/>
        <v>7.7532032971517229E-2</v>
      </c>
      <c r="H38" s="25"/>
    </row>
    <row r="39" spans="1:8" ht="42.5" thickBot="1" x14ac:dyDescent="0.4">
      <c r="A39" s="20" t="s">
        <v>93</v>
      </c>
      <c r="B39" s="21" t="s">
        <v>94</v>
      </c>
      <c r="C39" s="16" t="s">
        <v>181</v>
      </c>
      <c r="D39" s="17">
        <v>11280000</v>
      </c>
      <c r="E39" s="17">
        <v>9750000</v>
      </c>
      <c r="F39" s="18">
        <f t="shared" si="0"/>
        <v>1530000</v>
      </c>
      <c r="G39" s="19">
        <f t="shared" si="1"/>
        <v>0.15692307692307694</v>
      </c>
      <c r="H39" s="25"/>
    </row>
    <row r="40" spans="1:8" ht="87" customHeight="1" thickBot="1" x14ac:dyDescent="0.4">
      <c r="A40" s="20" t="s">
        <v>95</v>
      </c>
      <c r="B40" s="21" t="s">
        <v>96</v>
      </c>
      <c r="C40" s="16" t="s">
        <v>182</v>
      </c>
      <c r="D40" s="17">
        <v>10228680.000000002</v>
      </c>
      <c r="E40" s="17">
        <v>8640450</v>
      </c>
      <c r="F40" s="18">
        <f t="shared" si="0"/>
        <v>1588230.0000000019</v>
      </c>
      <c r="G40" s="19">
        <f t="shared" si="1"/>
        <v>0.18381334305504948</v>
      </c>
      <c r="H40" s="25"/>
    </row>
    <row r="41" spans="1:8" ht="57" customHeight="1" thickBot="1" x14ac:dyDescent="0.4">
      <c r="A41" s="20" t="s">
        <v>97</v>
      </c>
      <c r="B41" s="21" t="s">
        <v>98</v>
      </c>
      <c r="C41" s="16" t="s">
        <v>99</v>
      </c>
      <c r="D41" s="17">
        <v>800000</v>
      </c>
      <c r="E41" s="17">
        <v>600000</v>
      </c>
      <c r="F41" s="18">
        <f t="shared" si="0"/>
        <v>200000</v>
      </c>
      <c r="G41" s="19">
        <f t="shared" si="1"/>
        <v>0.33333333333333326</v>
      </c>
      <c r="H41" s="25"/>
    </row>
    <row r="42" spans="1:8" ht="116" thickBot="1" x14ac:dyDescent="0.4">
      <c r="A42" s="20" t="s">
        <v>100</v>
      </c>
      <c r="B42" s="21" t="s">
        <v>101</v>
      </c>
      <c r="C42" s="16" t="s">
        <v>183</v>
      </c>
      <c r="D42" s="17">
        <v>102922050</v>
      </c>
      <c r="E42" s="17">
        <v>74403302.5</v>
      </c>
      <c r="F42" s="18">
        <f t="shared" si="0"/>
        <v>28518747.5</v>
      </c>
      <c r="G42" s="19">
        <f t="shared" si="1"/>
        <v>0.38329948458941043</v>
      </c>
      <c r="H42" s="25"/>
    </row>
    <row r="43" spans="1:8" ht="79.5" customHeight="1" thickBot="1" x14ac:dyDescent="0.4">
      <c r="A43" s="20" t="s">
        <v>102</v>
      </c>
      <c r="B43" s="21" t="s">
        <v>103</v>
      </c>
      <c r="C43" s="16" t="s">
        <v>184</v>
      </c>
      <c r="D43" s="17">
        <v>2000000</v>
      </c>
      <c r="E43" s="17">
        <v>5625000</v>
      </c>
      <c r="F43" s="18">
        <f t="shared" si="0"/>
        <v>-3625000</v>
      </c>
      <c r="G43" s="19">
        <f t="shared" si="1"/>
        <v>-0.64444444444444438</v>
      </c>
      <c r="H43" s="25"/>
    </row>
    <row r="44" spans="1:8" ht="32" thickBot="1" x14ac:dyDescent="0.4">
      <c r="A44" s="20" t="s">
        <v>104</v>
      </c>
      <c r="B44" s="21" t="s">
        <v>105</v>
      </c>
      <c r="C44" s="16" t="s">
        <v>176</v>
      </c>
      <c r="D44" s="17">
        <v>200000</v>
      </c>
      <c r="E44" s="17">
        <v>200000</v>
      </c>
      <c r="F44" s="18">
        <f t="shared" si="0"/>
        <v>0</v>
      </c>
      <c r="G44" s="19">
        <f t="shared" si="1"/>
        <v>0</v>
      </c>
      <c r="H44" s="25"/>
    </row>
    <row r="45" spans="1:8" ht="21.5" thickBot="1" x14ac:dyDescent="0.4">
      <c r="A45" s="20" t="s">
        <v>150</v>
      </c>
      <c r="B45" s="21" t="s">
        <v>151</v>
      </c>
      <c r="C45" s="16" t="s">
        <v>177</v>
      </c>
      <c r="D45" s="17">
        <v>0</v>
      </c>
      <c r="E45" s="17">
        <v>1800000</v>
      </c>
      <c r="F45" s="18">
        <f t="shared" si="0"/>
        <v>-1800000</v>
      </c>
      <c r="G45" s="19">
        <f t="shared" si="1"/>
        <v>-1</v>
      </c>
      <c r="H45" s="25"/>
    </row>
    <row r="46" spans="1:8" ht="21.5" thickBot="1" x14ac:dyDescent="0.4">
      <c r="A46" s="20" t="s">
        <v>106</v>
      </c>
      <c r="B46" s="21" t="s">
        <v>107</v>
      </c>
      <c r="C46" s="16" t="s">
        <v>108</v>
      </c>
      <c r="D46" s="17">
        <v>300000</v>
      </c>
      <c r="E46" s="17">
        <v>300000</v>
      </c>
      <c r="F46" s="18">
        <f t="shared" si="0"/>
        <v>0</v>
      </c>
      <c r="G46" s="19">
        <f t="shared" si="1"/>
        <v>0</v>
      </c>
      <c r="H46" s="25"/>
    </row>
    <row r="47" spans="1:8" ht="23.5" customHeight="1" thickBot="1" x14ac:dyDescent="0.4">
      <c r="A47" s="4" t="s">
        <v>156</v>
      </c>
      <c r="B47" s="5" t="s">
        <v>109</v>
      </c>
      <c r="C47" s="6"/>
      <c r="D47" s="7">
        <f>SUM(D48:D60)</f>
        <v>6043570</v>
      </c>
      <c r="E47" s="7">
        <f>SUM(E48:E60)</f>
        <v>6574570</v>
      </c>
      <c r="F47" s="8">
        <f>SUM(F48:F60)</f>
        <v>-531000</v>
      </c>
      <c r="G47" s="9">
        <f t="shared" si="2"/>
        <v>-8.0765738291629696E-2</v>
      </c>
      <c r="H47" s="26"/>
    </row>
    <row r="48" spans="1:8" ht="52.5" customHeight="1" thickBot="1" x14ac:dyDescent="0.4">
      <c r="A48" s="20" t="s">
        <v>110</v>
      </c>
      <c r="B48" s="21" t="s">
        <v>111</v>
      </c>
      <c r="C48" s="16" t="s">
        <v>185</v>
      </c>
      <c r="D48" s="17">
        <v>150000</v>
      </c>
      <c r="E48" s="17">
        <v>150000</v>
      </c>
      <c r="F48" s="18">
        <f t="shared" si="0"/>
        <v>0</v>
      </c>
      <c r="G48" s="19">
        <f t="shared" si="1"/>
        <v>0</v>
      </c>
      <c r="H48" s="25"/>
    </row>
    <row r="49" spans="1:8" ht="65.5" customHeight="1" thickBot="1" x14ac:dyDescent="0.4">
      <c r="A49" s="20" t="s">
        <v>112</v>
      </c>
      <c r="B49" s="21" t="s">
        <v>113</v>
      </c>
      <c r="C49" s="16" t="s">
        <v>186</v>
      </c>
      <c r="D49" s="17">
        <v>300000</v>
      </c>
      <c r="E49" s="17">
        <v>200000</v>
      </c>
      <c r="F49" s="18">
        <f t="shared" si="0"/>
        <v>100000</v>
      </c>
      <c r="G49" s="19">
        <f t="shared" si="1"/>
        <v>0.5</v>
      </c>
      <c r="H49" s="25"/>
    </row>
    <row r="50" spans="1:8" ht="79" customHeight="1" thickBot="1" x14ac:dyDescent="0.4">
      <c r="A50" s="20" t="s">
        <v>165</v>
      </c>
      <c r="B50" s="21" t="s">
        <v>155</v>
      </c>
      <c r="C50" s="16" t="s">
        <v>187</v>
      </c>
      <c r="D50" s="17">
        <v>500000</v>
      </c>
      <c r="E50" s="17">
        <v>500000</v>
      </c>
      <c r="F50" s="18">
        <f t="shared" ref="F50" si="3">+D50-E50</f>
        <v>0</v>
      </c>
      <c r="G50" s="19">
        <f t="shared" si="1"/>
        <v>0</v>
      </c>
      <c r="H50" s="25"/>
    </row>
    <row r="51" spans="1:8" ht="51.5" customHeight="1" thickBot="1" x14ac:dyDescent="0.4">
      <c r="A51" s="20" t="s">
        <v>161</v>
      </c>
      <c r="B51" s="21" t="s">
        <v>162</v>
      </c>
      <c r="C51" s="16" t="s">
        <v>188</v>
      </c>
      <c r="D51" s="17">
        <v>137000</v>
      </c>
      <c r="E51" s="17">
        <v>140000</v>
      </c>
      <c r="F51" s="18">
        <f t="shared" ref="F51" si="4">+D51-E51</f>
        <v>-3000</v>
      </c>
      <c r="G51" s="19">
        <f t="shared" si="1"/>
        <v>-2.1428571428571463E-2</v>
      </c>
      <c r="H51" s="25"/>
    </row>
    <row r="52" spans="1:8" ht="72.5" customHeight="1" thickBot="1" x14ac:dyDescent="0.4">
      <c r="A52" s="20" t="s">
        <v>114</v>
      </c>
      <c r="B52" s="21" t="s">
        <v>115</v>
      </c>
      <c r="C52" s="16" t="s">
        <v>196</v>
      </c>
      <c r="D52" s="17">
        <v>160000</v>
      </c>
      <c r="E52" s="17">
        <v>650000</v>
      </c>
      <c r="F52" s="18">
        <f t="shared" si="0"/>
        <v>-490000</v>
      </c>
      <c r="G52" s="19">
        <f t="shared" si="1"/>
        <v>-0.75384615384615383</v>
      </c>
      <c r="H52" s="25"/>
    </row>
    <row r="53" spans="1:8" ht="29" customHeight="1" thickBot="1" x14ac:dyDescent="0.4">
      <c r="A53" s="20" t="s">
        <v>116</v>
      </c>
      <c r="B53" s="21" t="s">
        <v>117</v>
      </c>
      <c r="C53" s="16" t="s">
        <v>118</v>
      </c>
      <c r="D53" s="17">
        <v>100000</v>
      </c>
      <c r="E53" s="17">
        <v>100000</v>
      </c>
      <c r="F53" s="18">
        <f t="shared" si="0"/>
        <v>0</v>
      </c>
      <c r="G53" s="19">
        <f t="shared" si="1"/>
        <v>0</v>
      </c>
      <c r="H53" s="25"/>
    </row>
    <row r="54" spans="1:8" ht="46.5" customHeight="1" thickBot="1" x14ac:dyDescent="0.4">
      <c r="A54" s="20" t="s">
        <v>119</v>
      </c>
      <c r="B54" s="21" t="s">
        <v>120</v>
      </c>
      <c r="C54" s="16" t="s">
        <v>189</v>
      </c>
      <c r="D54" s="17">
        <v>150000</v>
      </c>
      <c r="E54" s="17">
        <v>150000</v>
      </c>
      <c r="F54" s="18">
        <f t="shared" si="0"/>
        <v>0</v>
      </c>
      <c r="G54" s="19">
        <f t="shared" si="1"/>
        <v>0</v>
      </c>
      <c r="H54" s="25"/>
    </row>
    <row r="55" spans="1:8" ht="73.5" customHeight="1" thickBot="1" x14ac:dyDescent="0.4">
      <c r="A55" s="20" t="s">
        <v>121</v>
      </c>
      <c r="B55" s="21" t="s">
        <v>122</v>
      </c>
      <c r="C55" s="16" t="s">
        <v>190</v>
      </c>
      <c r="D55" s="17">
        <v>827570</v>
      </c>
      <c r="E55" s="17">
        <v>875570</v>
      </c>
      <c r="F55" s="18">
        <f t="shared" si="0"/>
        <v>-48000</v>
      </c>
      <c r="G55" s="19">
        <f t="shared" si="1"/>
        <v>-5.4821430610916266E-2</v>
      </c>
      <c r="H55" s="25"/>
    </row>
    <row r="56" spans="1:8" ht="58" customHeight="1" thickBot="1" x14ac:dyDescent="0.4">
      <c r="A56" s="20" t="s">
        <v>123</v>
      </c>
      <c r="B56" s="21" t="s">
        <v>124</v>
      </c>
      <c r="C56" s="16" t="s">
        <v>191</v>
      </c>
      <c r="D56" s="17">
        <v>500000</v>
      </c>
      <c r="E56" s="17">
        <v>590000</v>
      </c>
      <c r="F56" s="18">
        <f t="shared" si="0"/>
        <v>-90000</v>
      </c>
      <c r="G56" s="19">
        <f t="shared" si="1"/>
        <v>-0.15254237288135597</v>
      </c>
      <c r="H56" s="25"/>
    </row>
    <row r="57" spans="1:8" ht="69" customHeight="1" thickBot="1" x14ac:dyDescent="0.4">
      <c r="A57" s="20" t="s">
        <v>125</v>
      </c>
      <c r="B57" s="21" t="s">
        <v>126</v>
      </c>
      <c r="C57" s="16" t="s">
        <v>192</v>
      </c>
      <c r="D57" s="17">
        <v>2966500</v>
      </c>
      <c r="E57" s="17">
        <v>2966500</v>
      </c>
      <c r="F57" s="18">
        <f t="shared" si="0"/>
        <v>0</v>
      </c>
      <c r="G57" s="19">
        <f t="shared" si="1"/>
        <v>0</v>
      </c>
      <c r="H57" s="25"/>
    </row>
    <row r="58" spans="1:8" ht="70" customHeight="1" thickBot="1" x14ac:dyDescent="0.4">
      <c r="A58" s="20" t="s">
        <v>127</v>
      </c>
      <c r="B58" s="21" t="s">
        <v>128</v>
      </c>
      <c r="C58" s="16" t="s">
        <v>193</v>
      </c>
      <c r="D58" s="17">
        <v>200000</v>
      </c>
      <c r="E58" s="17">
        <v>200000</v>
      </c>
      <c r="F58" s="18">
        <f t="shared" si="0"/>
        <v>0</v>
      </c>
      <c r="G58" s="19">
        <f t="shared" si="1"/>
        <v>0</v>
      </c>
      <c r="H58" s="25"/>
    </row>
    <row r="59" spans="1:8" ht="68.5" customHeight="1" thickBot="1" x14ac:dyDescent="0.4">
      <c r="A59" s="20" t="s">
        <v>129</v>
      </c>
      <c r="B59" s="21" t="s">
        <v>130</v>
      </c>
      <c r="C59" s="16" t="s">
        <v>194</v>
      </c>
      <c r="D59" s="17">
        <v>0</v>
      </c>
      <c r="E59" s="17">
        <v>0</v>
      </c>
      <c r="F59" s="18">
        <f t="shared" ref="F59" si="5">+D59-E59</f>
        <v>0</v>
      </c>
      <c r="G59" s="19">
        <v>0</v>
      </c>
      <c r="H59" s="25"/>
    </row>
    <row r="60" spans="1:8" ht="41.5" customHeight="1" thickBot="1" x14ac:dyDescent="0.4">
      <c r="A60" s="20" t="s">
        <v>163</v>
      </c>
      <c r="B60" s="21" t="s">
        <v>164</v>
      </c>
      <c r="C60" s="16" t="s">
        <v>195</v>
      </c>
      <c r="D60" s="17">
        <v>52500</v>
      </c>
      <c r="E60" s="17">
        <v>52500</v>
      </c>
      <c r="F60" s="18">
        <f t="shared" si="0"/>
        <v>0</v>
      </c>
      <c r="G60" s="19">
        <v>1</v>
      </c>
      <c r="H60" s="25"/>
    </row>
    <row r="61" spans="1:8" ht="21.65" customHeight="1" thickBot="1" x14ac:dyDescent="0.4">
      <c r="A61" s="4" t="s">
        <v>131</v>
      </c>
      <c r="B61" s="5" t="s">
        <v>132</v>
      </c>
      <c r="C61" s="6"/>
      <c r="D61" s="22">
        <f>SUM(D62:D64)</f>
        <v>32802352.359999999</v>
      </c>
      <c r="E61" s="22">
        <f>SUM(E63:E64)</f>
        <v>6113965</v>
      </c>
      <c r="F61" s="8">
        <f>SUM(F64:F64)</f>
        <v>27568172.359999999</v>
      </c>
      <c r="G61" s="9">
        <f t="shared" si="2"/>
        <v>4.3651521328630434</v>
      </c>
      <c r="H61" s="26"/>
    </row>
    <row r="62" spans="1:8" ht="21.65" customHeight="1" thickBot="1" x14ac:dyDescent="0.4">
      <c r="A62" s="20" t="s">
        <v>168</v>
      </c>
      <c r="B62" s="21" t="s">
        <v>169</v>
      </c>
      <c r="C62" s="16" t="s">
        <v>199</v>
      </c>
      <c r="D62" s="17">
        <v>1700000</v>
      </c>
      <c r="E62" s="17">
        <v>0</v>
      </c>
      <c r="F62" s="18">
        <f t="shared" ref="F62" si="6">+D62-E62</f>
        <v>1700000</v>
      </c>
      <c r="G62" s="19">
        <v>1</v>
      </c>
      <c r="H62" s="25"/>
    </row>
    <row r="63" spans="1:8" ht="42.5" customHeight="1" thickBot="1" x14ac:dyDescent="0.4">
      <c r="A63" s="20" t="s">
        <v>157</v>
      </c>
      <c r="B63" s="21" t="s">
        <v>158</v>
      </c>
      <c r="C63" s="16" t="s">
        <v>197</v>
      </c>
      <c r="D63" s="17">
        <v>400000</v>
      </c>
      <c r="E63" s="17">
        <v>2979785</v>
      </c>
      <c r="F63" s="18">
        <f t="shared" si="0"/>
        <v>-2579785</v>
      </c>
      <c r="G63" s="19">
        <f t="shared" ref="G63:G64" si="7">+D63/E63-1</f>
        <v>-0.86576212713333345</v>
      </c>
      <c r="H63" s="25"/>
    </row>
    <row r="64" spans="1:8" ht="75.5" customHeight="1" thickBot="1" x14ac:dyDescent="0.4">
      <c r="A64" s="20" t="s">
        <v>133</v>
      </c>
      <c r="B64" s="21" t="s">
        <v>134</v>
      </c>
      <c r="C64" s="16" t="s">
        <v>198</v>
      </c>
      <c r="D64" s="17">
        <v>30702352.359999999</v>
      </c>
      <c r="E64" s="17">
        <v>3134180</v>
      </c>
      <c r="F64" s="18">
        <f t="shared" si="0"/>
        <v>27568172.359999999</v>
      </c>
      <c r="G64" s="19">
        <f t="shared" si="7"/>
        <v>8.795976095820917</v>
      </c>
      <c r="H64" s="25"/>
    </row>
    <row r="65" spans="1:8" ht="20.5" customHeight="1" thickBot="1" x14ac:dyDescent="0.4">
      <c r="A65" s="4">
        <v>6</v>
      </c>
      <c r="B65" s="5" t="s">
        <v>135</v>
      </c>
      <c r="C65" s="6"/>
      <c r="D65" s="7">
        <f>SUM(D66:D72)</f>
        <v>94420851.039999992</v>
      </c>
      <c r="E65" s="7">
        <f>SUM(E66:E72)</f>
        <v>93446201.060000002</v>
      </c>
      <c r="F65" s="8">
        <f>SUM(F66:F72)</f>
        <v>974649.97999999858</v>
      </c>
      <c r="G65" s="9">
        <f t="shared" si="2"/>
        <v>1.0430065309708914E-2</v>
      </c>
      <c r="H65" s="26"/>
    </row>
    <row r="66" spans="1:8" ht="42.5" thickBot="1" x14ac:dyDescent="0.4">
      <c r="A66" s="20" t="s">
        <v>136</v>
      </c>
      <c r="B66" s="21" t="s">
        <v>137</v>
      </c>
      <c r="C66" s="16" t="s">
        <v>205</v>
      </c>
      <c r="D66" s="17">
        <v>19818400</v>
      </c>
      <c r="E66" s="17">
        <v>14830000</v>
      </c>
      <c r="F66" s="18">
        <f t="shared" si="0"/>
        <v>4988400</v>
      </c>
      <c r="G66" s="19">
        <f t="shared" si="2"/>
        <v>0.33637221847606202</v>
      </c>
      <c r="H66" s="25"/>
    </row>
    <row r="67" spans="1:8" ht="42.5" thickBot="1" x14ac:dyDescent="0.4">
      <c r="A67" s="20" t="s">
        <v>138</v>
      </c>
      <c r="B67" s="21" t="s">
        <v>139</v>
      </c>
      <c r="C67" s="16" t="s">
        <v>200</v>
      </c>
      <c r="D67" s="17">
        <v>7800000</v>
      </c>
      <c r="E67" s="17">
        <v>10400000</v>
      </c>
      <c r="F67" s="18">
        <f t="shared" si="0"/>
        <v>-2600000</v>
      </c>
      <c r="G67" s="19">
        <f t="shared" si="2"/>
        <v>-0.25</v>
      </c>
      <c r="H67" s="25"/>
    </row>
    <row r="68" spans="1:8" ht="21.5" thickBot="1" x14ac:dyDescent="0.4">
      <c r="A68" s="20" t="s">
        <v>159</v>
      </c>
      <c r="B68" s="21" t="s">
        <v>160</v>
      </c>
      <c r="C68" s="16" t="s">
        <v>206</v>
      </c>
      <c r="D68" s="17">
        <v>617457</v>
      </c>
      <c r="E68" s="17">
        <v>617457</v>
      </c>
      <c r="F68" s="18">
        <f t="shared" ref="F68" si="8">+D68-E68</f>
        <v>0</v>
      </c>
      <c r="G68" s="19">
        <v>1</v>
      </c>
      <c r="H68" s="25"/>
    </row>
    <row r="69" spans="1:8" ht="32" thickBot="1" x14ac:dyDescent="0.4">
      <c r="A69" s="20" t="s">
        <v>140</v>
      </c>
      <c r="B69" s="21" t="s">
        <v>141</v>
      </c>
      <c r="C69" s="16" t="s">
        <v>201</v>
      </c>
      <c r="D69" s="17">
        <v>10000000</v>
      </c>
      <c r="E69" s="17">
        <v>10000000</v>
      </c>
      <c r="F69" s="18">
        <f t="shared" si="0"/>
        <v>0</v>
      </c>
      <c r="G69" s="19">
        <f t="shared" si="2"/>
        <v>0</v>
      </c>
      <c r="H69" s="25"/>
    </row>
    <row r="70" spans="1:8" ht="41" customHeight="1" thickBot="1" x14ac:dyDescent="0.4">
      <c r="A70" s="20" t="s">
        <v>142</v>
      </c>
      <c r="B70" s="21" t="s">
        <v>143</v>
      </c>
      <c r="C70" s="16" t="s">
        <v>202</v>
      </c>
      <c r="D70" s="17">
        <v>20000000</v>
      </c>
      <c r="E70" s="17">
        <v>20000000</v>
      </c>
      <c r="F70" s="18">
        <f t="shared" si="0"/>
        <v>0</v>
      </c>
      <c r="G70" s="19">
        <f t="shared" si="2"/>
        <v>0</v>
      </c>
      <c r="H70" s="25"/>
    </row>
    <row r="71" spans="1:8" ht="53" thickBot="1" x14ac:dyDescent="0.4">
      <c r="A71" s="20" t="s">
        <v>144</v>
      </c>
      <c r="B71" s="21" t="s">
        <v>145</v>
      </c>
      <c r="C71" s="16" t="s">
        <v>203</v>
      </c>
      <c r="D71" s="17">
        <v>20000000</v>
      </c>
      <c r="E71" s="17">
        <v>20000000</v>
      </c>
      <c r="F71" s="18">
        <f t="shared" si="0"/>
        <v>0</v>
      </c>
      <c r="G71" s="19">
        <f t="shared" si="2"/>
        <v>0</v>
      </c>
      <c r="H71" s="25"/>
    </row>
    <row r="72" spans="1:8" ht="64.5" customHeight="1" thickBot="1" x14ac:dyDescent="0.4">
      <c r="A72" s="20" t="s">
        <v>146</v>
      </c>
      <c r="B72" s="21" t="s">
        <v>147</v>
      </c>
      <c r="C72" s="16" t="s">
        <v>204</v>
      </c>
      <c r="D72" s="17">
        <v>16184994.039999997</v>
      </c>
      <c r="E72" s="17">
        <v>17598744.059999999</v>
      </c>
      <c r="F72" s="18">
        <f t="shared" si="0"/>
        <v>-1413750.0200000014</v>
      </c>
      <c r="G72" s="19">
        <f t="shared" si="2"/>
        <v>-8.0332438222867175E-2</v>
      </c>
      <c r="H72" s="25"/>
    </row>
    <row r="73" spans="1:8" ht="15" thickBot="1" x14ac:dyDescent="0.4">
      <c r="A73" s="20"/>
      <c r="B73" s="21"/>
      <c r="C73" s="16"/>
      <c r="D73" s="17"/>
      <c r="E73" s="17"/>
      <c r="F73" s="18"/>
      <c r="G73" s="19"/>
      <c r="H73" s="25"/>
    </row>
    <row r="74" spans="1:8" ht="23.5" customHeight="1" thickBot="1" x14ac:dyDescent="0.4">
      <c r="A74" s="4"/>
      <c r="B74" s="5" t="s">
        <v>148</v>
      </c>
      <c r="C74" s="6"/>
      <c r="D74" s="7">
        <f>D5+D23+D47+D61+D65</f>
        <v>4482629135.9199991</v>
      </c>
      <c r="E74" s="7">
        <f>E5+E23+E47+E61+E65</f>
        <v>4322573847.3500004</v>
      </c>
      <c r="F74" s="8">
        <f>+D74-E74</f>
        <v>160055288.56999874</v>
      </c>
      <c r="G74" s="9">
        <f>+D74/E74-1</f>
        <v>3.7027774243376443E-2</v>
      </c>
      <c r="H74" s="26"/>
    </row>
    <row r="76" spans="1:8" x14ac:dyDescent="0.35">
      <c r="D76" s="15"/>
    </row>
  </sheetData>
  <sheetProtection algorithmName="SHA-512" hashValue="q/bczbVDhcdrOIA/kBH3Am0PLOoYXlhXHw90ZokgoAkxzArS3N3DE6rRYZ3S45iWE7IP+a+Eq+bMApCElWdEIw==" saltValue="gpPdQvo1KLp2VuLawb4A/g==" spinCount="100000" sheet="1" objects="1" scenarios="1"/>
  <mergeCells count="1">
    <mergeCell ref="A2:H2"/>
  </mergeCells>
  <dataValidations xWindow="1321" yWindow="756" count="3">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H4 A4:G4" xr:uid="{7888D34D-5998-4B25-BC9C-26097D801728}"/>
    <dataValidation allowBlank="1" showInputMessage="1" showErrorMessage="1" error="El documento tiene habilitado la columna &quot;I&quot; para que pueda agregar las observaciones. Gracias" sqref="H5:H74" xr:uid="{B6CA1047-29D9-4AE8-9E28-4A706A69D525}"/>
    <dataValidation allowBlank="1" showInputMessage="1" showErrorMessage="1" error="El documento tiene habilitado la columna &quot;H&quot; para que pueda agregar las observaciones. Gracias " prompt="El documento tiene habilitado la columna &quot;H&quot; para que pueda agregar las observaciones. Gracias " sqref="A5:G74" xr:uid="{1FBEFA17-3C27-4EB3-A493-0710888E77C7}"/>
  </dataValidations>
  <pageMargins left="0.7" right="0.7" top="0.75" bottom="0.75" header="0.3" footer="0.3"/>
  <pageSetup orientation="portrait" horizontalDpi="300" verticalDpi="300" r:id="rId1"/>
  <headerFooter>
    <oddFooter>&amp;C&amp;"Calibri"&amp;11&amp;K000000_x000D_&amp;1#&amp;"Calibri"&amp;10&amp;K000000Uso Interno</oddFooter>
  </headerFooter>
  <ignoredErrors>
    <ignoredError sqref="A5:G73 A74:D74 F74:G7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976DC9F8F37F46A7B4B60F40358CB8" ma:contentTypeVersion="2" ma:contentTypeDescription="Crear nuevo documento." ma:contentTypeScope="" ma:versionID="ba684d94e15dbc5cc91142f353b05497">
  <xsd:schema xmlns:xsd="http://www.w3.org/2001/XMLSchema" xmlns:xs="http://www.w3.org/2001/XMLSchema" xmlns:p="http://schemas.microsoft.com/office/2006/metadata/properties" xmlns:ns1="http://schemas.microsoft.com/sharepoint/v3" xmlns:ns2="b9fc4df0-8f56-46e7-b005-54afe0044df7" targetNamespace="http://schemas.microsoft.com/office/2006/metadata/properties" ma:root="true" ma:fieldsID="6bf0c3bc4eec3e9803908527b4f8f57f" ns1:_="" ns2:_="">
    <xsd:import namespace="http://schemas.microsoft.com/sharepoint/v3"/>
    <xsd:import namespace="b9fc4df0-8f56-46e7-b005-54afe0044df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B71C9B-FB69-4A83-AD5B-E7432178071C}"/>
</file>

<file path=customXml/itemProps2.xml><?xml version="1.0" encoding="utf-8"?>
<ds:datastoreItem xmlns:ds="http://schemas.openxmlformats.org/officeDocument/2006/customXml" ds:itemID="{D8FFCF9F-A279-4B58-9910-D6BE977B9306}"/>
</file>

<file path=customXml/itemProps3.xml><?xml version="1.0" encoding="utf-8"?>
<ds:datastoreItem xmlns:ds="http://schemas.openxmlformats.org/officeDocument/2006/customXml" ds:itemID="{FCC5B804-6E2F-4258-A24F-6A7423CF3A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SUGESE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solanolw@sugese.fi.cr</dc:creator>
  <cp:lastModifiedBy>SOLANO LOPEZ WILBERTH FRANCISCO</cp:lastModifiedBy>
  <dcterms:created xsi:type="dcterms:W3CDTF">2022-08-02T00:02:49Z</dcterms:created>
  <dcterms:modified xsi:type="dcterms:W3CDTF">2024-08-16T21:28:21Z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2024-03-06T21:58:56Z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2e925a27-aabf-4184-bbcb-6afa5f2306fb</vt:lpwstr>
  </property>
  <property fmtid="{D5CDD505-2E9C-101B-9397-08002B2CF9AE}" pid="8" name="MSIP_Label_b8b4be34-365a-4a68-b9fb-75c1b6874315_ContentBits">
    <vt:lpwstr>2</vt:lpwstr>
  </property>
  <property fmtid="{D5CDD505-2E9C-101B-9397-08002B2CF9AE}" pid="9" name="ContentTypeId">
    <vt:lpwstr>0x01010053976DC9F8F37F46A7B4B60F40358CB8</vt:lpwstr>
  </property>
</Properties>
</file>