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fernandezvv\AppData\Local\Microsoft\Windows\INetCache\Content.Outlook\52Y1SEPS\"/>
    </mc:Choice>
  </mc:AlternateContent>
  <xr:revisionPtr revIDLastSave="0" documentId="13_ncr:1_{5959CD79-56B5-4EB0-B3D2-8357E47A9380}" xr6:coauthVersionLast="47" xr6:coauthVersionMax="47" xr10:uidLastSave="{00000000-0000-0000-0000-000000000000}"/>
  <bookViews>
    <workbookView xWindow="-108" yWindow="-108" windowWidth="23256" windowHeight="12576" xr2:uid="{43BABD97-7D01-4141-AC81-FBAE43C39FC3}"/>
  </bookViews>
  <sheets>
    <sheet name="PRESUPUESTO 2026" sheetId="1" r:id="rId1"/>
  </sheets>
  <definedNames>
    <definedName name="_xlnm._FilterDatabase" localSheetId="0" hidden="1">'PRESUPUESTO 2026'!$B$5:$H$70</definedName>
    <definedName name="_xlnm.Print_Area" localSheetId="0">'PRESUPUESTO 2026'!$B$6:$H$74</definedName>
    <definedName name="base">#REF!</definedName>
    <definedName name="pro">#REF!</definedName>
    <definedName name="_xlnm.Print_Titles" localSheetId="0">'PRESUPUESTO 2026'!$1:$5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40" i="1" l="1"/>
  <c r="H30" i="1"/>
  <c r="H18" i="1"/>
  <c r="H16" i="1"/>
  <c r="H63" i="1"/>
  <c r="G28" i="1"/>
  <c r="G58" i="1" l="1"/>
  <c r="H48" i="1"/>
  <c r="G48" i="1"/>
  <c r="F61" i="1" l="1"/>
  <c r="E61" i="1"/>
  <c r="H61" i="1" s="1"/>
  <c r="H27" i="1"/>
  <c r="H24" i="1"/>
  <c r="H17" i="1"/>
  <c r="G17" i="1"/>
  <c r="H31" i="1"/>
  <c r="G40" i="1"/>
  <c r="H49" i="1"/>
  <c r="G54" i="1"/>
  <c r="H54" i="1"/>
  <c r="H62" i="1"/>
  <c r="H64" i="1"/>
  <c r="G8" i="1"/>
  <c r="H8" i="1"/>
  <c r="G63" i="1"/>
  <c r="E6" i="1"/>
  <c r="H7" i="1"/>
  <c r="E46" i="1"/>
  <c r="E25" i="1" l="1"/>
  <c r="G62" i="1"/>
  <c r="E65" i="1"/>
  <c r="G31" i="1"/>
  <c r="F72" i="1"/>
  <c r="F65" i="1"/>
  <c r="F46" i="1"/>
  <c r="F25" i="1"/>
  <c r="F6" i="1"/>
  <c r="F74" i="1" l="1"/>
  <c r="G71" i="1"/>
  <c r="G70" i="1"/>
  <c r="G69" i="1"/>
  <c r="G68" i="1"/>
  <c r="G67" i="1"/>
  <c r="G66" i="1"/>
  <c r="H68" i="1"/>
  <c r="G65" i="1" l="1"/>
  <c r="H71" i="1"/>
  <c r="G73" i="1" l="1"/>
  <c r="G72" i="1" s="1"/>
  <c r="E72" i="1"/>
  <c r="G47" i="1"/>
  <c r="G49" i="1"/>
  <c r="G50" i="1"/>
  <c r="G51" i="1"/>
  <c r="G52" i="1"/>
  <c r="G53" i="1"/>
  <c r="G55" i="1"/>
  <c r="G56" i="1"/>
  <c r="G57" i="1"/>
  <c r="G59" i="1"/>
  <c r="G60" i="1"/>
  <c r="G26" i="1"/>
  <c r="G27" i="1"/>
  <c r="G29" i="1"/>
  <c r="G30" i="1"/>
  <c r="G32" i="1"/>
  <c r="G33" i="1"/>
  <c r="G34" i="1"/>
  <c r="G35" i="1"/>
  <c r="G36" i="1"/>
  <c r="G37" i="1"/>
  <c r="G38" i="1"/>
  <c r="G39" i="1"/>
  <c r="G41" i="1"/>
  <c r="G42" i="1"/>
  <c r="G43" i="1"/>
  <c r="G44" i="1"/>
  <c r="G45" i="1"/>
  <c r="G9" i="1"/>
  <c r="G10" i="1"/>
  <c r="G11" i="1"/>
  <c r="G12" i="1"/>
  <c r="G13" i="1"/>
  <c r="G14" i="1"/>
  <c r="G15" i="1"/>
  <c r="G16" i="1"/>
  <c r="G18" i="1"/>
  <c r="G19" i="1"/>
  <c r="G20" i="1"/>
  <c r="G21" i="1"/>
  <c r="G22" i="1"/>
  <c r="G23" i="1"/>
  <c r="G24" i="1"/>
  <c r="H67" i="1"/>
  <c r="H69" i="1"/>
  <c r="H70" i="1"/>
  <c r="H50" i="1"/>
  <c r="H51" i="1"/>
  <c r="H52" i="1"/>
  <c r="H53" i="1"/>
  <c r="H55" i="1"/>
  <c r="H56" i="1"/>
  <c r="H57" i="1"/>
  <c r="H59" i="1"/>
  <c r="H60" i="1"/>
  <c r="H9" i="1"/>
  <c r="H10" i="1"/>
  <c r="H11" i="1"/>
  <c r="H12" i="1"/>
  <c r="H13" i="1"/>
  <c r="H14" i="1"/>
  <c r="H15" i="1"/>
  <c r="H19" i="1"/>
  <c r="H20" i="1"/>
  <c r="H21" i="1"/>
  <c r="H22" i="1"/>
  <c r="H23" i="1"/>
  <c r="G7" i="1"/>
  <c r="H26" i="1"/>
  <c r="H29" i="1"/>
  <c r="H32" i="1"/>
  <c r="H33" i="1"/>
  <c r="H34" i="1"/>
  <c r="H35" i="1"/>
  <c r="H36" i="1"/>
  <c r="H37" i="1"/>
  <c r="H38" i="1"/>
  <c r="H39" i="1"/>
  <c r="H41" i="1"/>
  <c r="H42" i="1"/>
  <c r="H43" i="1"/>
  <c r="H44" i="1"/>
  <c r="H45" i="1"/>
  <c r="G6" i="1" l="1"/>
  <c r="E74" i="1" l="1"/>
  <c r="H6" i="1"/>
  <c r="H66" i="1"/>
  <c r="G64" i="1"/>
  <c r="G61" i="1" s="1"/>
  <c r="H46" i="1"/>
  <c r="H74" i="1" l="1"/>
  <c r="G25" i="1"/>
  <c r="G46" i="1"/>
  <c r="H65" i="1"/>
  <c r="H25" i="1"/>
  <c r="G74" i="1" l="1"/>
</calcChain>
</file>

<file path=xl/sharedStrings.xml><?xml version="1.0" encoding="utf-8"?>
<sst xmlns="http://schemas.openxmlformats.org/spreadsheetml/2006/main" count="211" uniqueCount="209">
  <si>
    <t>CÓDIGO</t>
  </si>
  <si>
    <t>OBJETO DEL GASTO</t>
  </si>
  <si>
    <t>DETALLE *</t>
  </si>
  <si>
    <t>DIFERENCIA ABSOLUTA</t>
  </si>
  <si>
    <t>VARIACIÓN 
PORCENTUAL</t>
  </si>
  <si>
    <t>0</t>
  </si>
  <si>
    <t>REMUNERACIONES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</si>
  <si>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</si>
  <si>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</si>
  <si>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</si>
  <si>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</si>
  <si>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</si>
  <si>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</si>
  <si>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</si>
  <si>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</si>
  <si>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</si>
  <si>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0.02.05</t>
  </si>
  <si>
    <t>Dietas</t>
  </si>
  <si>
    <t>Retribución por la participación en órganos colegiados que realizan funciones institucionales, definida en términos de un monto absoluto por cada sesión del órgano a la que se asista, como por ejemplo en el caso de juntas directivas, Asamblea Legislativa, Concejos Municipales, entre otros. Esta remuneración no determina la existencia de relación laboral. La suma que se destina para cada dieta depende del ordenamiento jurídico vigente.</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</si>
  <si>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</si>
  <si>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</si>
  <si>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</si>
  <si>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</si>
  <si>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</si>
  <si>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</si>
  <si>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</si>
  <si>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</si>
  <si>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</si>
  <si>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</si>
  <si>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</si>
  <si>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</si>
  <si>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</si>
  <si>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</si>
  <si>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</si>
  <si>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</si>
  <si>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</si>
  <si>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</si>
  <si>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</si>
  <si>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</si>
  <si>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</si>
  <si>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</si>
  <si>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</si>
  <si>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</si>
  <si>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</si>
  <si>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</si>
  <si>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</si>
  <si>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</si>
  <si>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</si>
  <si>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</si>
  <si>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</si>
  <si>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</si>
  <si>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</si>
  <si>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</si>
  <si>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</si>
  <si>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</si>
  <si>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</si>
  <si>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</si>
  <si>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</si>
  <si>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</si>
  <si>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</si>
  <si>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</si>
  <si>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</si>
  <si>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1.02.03</t>
  </si>
  <si>
    <t>Servicio de correo</t>
  </si>
  <si>
    <t>Contempla el pago de servicio de traslado nacional e internacional de toda clase de correspondencia postal, el alquiler de apartados postales, la adquisición de estampillas, y otros servicios conexos.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</si>
  <si>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</si>
  <si>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</si>
  <si>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</si>
  <si>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</si>
  <si>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</si>
  <si>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</si>
  <si>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</si>
  <si>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</si>
  <si>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</si>
  <si>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</si>
  <si>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</si>
  <si>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t>
  </si>
  <si>
    <t>1.05.01</t>
  </si>
  <si>
    <t>Transporte dentro del país</t>
  </si>
  <si>
    <t>Contempla los gastos por concepto de servicio de traslado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transporte. Considera además, el traslado de personas ajenas a la entidad, como estudiantes, enfermos, indigentes, asesores y observadores internacionales, entre otros, de acuerdo con la legislación vigente</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</si>
  <si>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</si>
  <si>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</si>
  <si>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Considera además, el pago de gastos de hospedaje, alimentación y otros gastos menores relacionados, a personas ajenas a la entidad, como estudiantes, enfermos, indigentes, asesores y observadores internacionales, entre otros, de acuerdo con la legislación vigente.</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</si>
  <si>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</si>
  <si>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</si>
  <si>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</si>
  <si>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</si>
  <si>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</si>
  <si>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t>
  </si>
  <si>
    <t>1.07.01</t>
  </si>
  <si>
    <t>Actividades de capacitación</t>
  </si>
  <si>
    <t>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tales como: visas, impuestos de salida y otros similares.
Se incluyen cuotas que la institución debe cancelar a la entidad organizadora, para que funcionarios públicos o quienes la legislación autorice, participen en congresos, seminarios, talleres, simposios, cursos, charlas y similares.</t>
  </si>
  <si>
    <t>1.08.06</t>
  </si>
  <si>
    <t>Mantenimiento  y reparación de equipo de comunicación</t>
  </si>
  <si>
    <t>Corresponde al mantenimiento y reparaciones preventivas y habituales de equipos de comunicación tales como centrales telefónicas, antenas, transmisores, receptores, teléfonos, faxes, equipo de radio, video filmador, equipo de cine, plataformas de interconectividad y comunicación, entre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</si>
  <si>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</si>
  <si>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</si>
  <si>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t>
  </si>
  <si>
    <t>1.08.99</t>
  </si>
  <si>
    <t>Mantenimiento de otros equipo</t>
  </si>
  <si>
    <t>En esta subpartida se incluye el mantenimiento y reparaciones preventivas y habituales de otra maquinaria y equipo, no contemplados en las subpartidas anteriores, comprende el mantenimiento y reparación de equipo y mobiliario médico, hospitalario, de laboratorio, de investigación y protección ambiental, drones, entre otros.</t>
  </si>
  <si>
    <t>1.09.99</t>
  </si>
  <si>
    <t>Otros Impuestos</t>
  </si>
  <si>
    <t>Incluye la compra de especies fiscales, el pago de impuestos sobre la propiedad de vehículos y cualquier otra erogación por concepto de impuestos no considerados en los renglones anteriores.</t>
  </si>
  <si>
    <t>1.99.99</t>
  </si>
  <si>
    <t>Otros servicios no especificados</t>
  </si>
  <si>
    <t>Contempla otros servicios no considerados en los grupos y subpartidas anteriores.</t>
  </si>
  <si>
    <t>MATERIALES Y SUMINISTROS</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</si>
  <si>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</si>
  <si>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</si>
  <si>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t>
  </si>
  <si>
    <t>2.02.03</t>
  </si>
  <si>
    <t>Alimentos y bebidas</t>
  </si>
  <si>
    <t>Corresponde a la compra de alimentos y bebidas. Incluye los gastos de comida y otros servicios de restaurante brindados al personal que labora en las instituciones públicas, así como a usuarios externos que participen en reuniones de trabajo y otras actividades de carácter laboral.</t>
  </si>
  <si>
    <t>2.03.04</t>
  </si>
  <si>
    <t>Materiales y productos eléctricos, telefónicos y de cómputo</t>
  </si>
  <si>
    <t>Adquisición de materiales y productos que se requieren en la construcción, mantenimiento y reparación de los sistemas eléctricos, telefónicos y de cómputo. Como ejemplo se citan los siguientes: todo tipo de cable, bombillos, tubos, conectadores, uniones, cajas octogonales, toma corrientes, cajas telefónicas, memoria RAM, tarjetas para cómputo, abanicos internos de computadoras, entre otros.</t>
  </si>
  <si>
    <t>2.04.01</t>
  </si>
  <si>
    <t>Herramientas e instrumentos</t>
  </si>
  <si>
    <t>Incluye la adquisición de implementos no capitalizables que se requieren para realizar actividades manuales como la carpintería, mecánica, electricidad, artesanía, agricultura, instrumentos de investigación no médica, entre otras. A manera de ejemplo se citan: martillos, cepillos, palas, tenazas, alicates, cincel, cintas métricas, llaves fijas, brújulas, tubos de ensayo, desatornillador, probetas, serruchos, entre otros.</t>
  </si>
  <si>
    <t>2.04.02</t>
  </si>
  <si>
    <t>Repuestos y accesorios</t>
  </si>
  <si>
    <t>Considera los gastos por concepto de compra de repuestos que se usan para el mantenimiento y reparación de maquinaria y equipo así como accesorios, que no incrementen la vida útil del bien y no son capitalizables</t>
  </si>
  <si>
    <t>2.99.01</t>
  </si>
  <si>
    <t>Útiles y materiales de oficina y cómputo</t>
  </si>
  <si>
    <t>Comprende la adquisición de artículos que se requieren para realizar labores de oficina, de cómputo</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</si>
  <si>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</si>
  <si>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</si>
  <si>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t>
  </si>
  <si>
    <t>2.99.04</t>
  </si>
  <si>
    <t>Textiles y vestuario</t>
  </si>
  <si>
    <t>Contempla las compras de todo tipo de hilados, tejidos de fibras artificiales y naturales y prendas de vestir, incluye tanto la adquisición de los bienes terminados como los materiales para elaborarlos.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</si>
  <si>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</si>
  <si>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</si>
  <si>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</si>
  <si>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</si>
  <si>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</si>
  <si>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t>
  </si>
  <si>
    <t>2.99.99</t>
  </si>
  <si>
    <t>Otros útiles, materiales y suministros</t>
  </si>
  <si>
    <t>Incorpora la compra de útiles, materiales y suministros no incluidos en las subpartidas anteriores</t>
  </si>
  <si>
    <t>5</t>
  </si>
  <si>
    <t>BIENES DURADEROS</t>
  </si>
  <si>
    <t>5.99.03</t>
  </si>
  <si>
    <t>Bienes Intangibles</t>
  </si>
  <si>
    <t>incluye la adquisición y el desarrollo de sistemas informáticos, así como de software especializado. Se contemplan en esta subpartida, las erogaciones por concepto de adiciones y mejoras a sistemas que se encuentran en operación.</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</si>
  <si>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</si>
  <si>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</si>
  <si>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</si>
  <si>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</si>
  <si>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</si>
  <si>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</si>
  <si>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</si>
  <si>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</si>
  <si>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</si>
  <si>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t>
  </si>
  <si>
    <t>6.03.99</t>
  </si>
  <si>
    <t>Subsidio por incapacidades</t>
  </si>
  <si>
    <t>Incluye el pago de subsidio por incapacidad y maternidad que se debe reconocer según la normativa de la Caja Costarricense del Seguro Social.</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</si>
  <si>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</si>
  <si>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t>
  </si>
  <si>
    <t xml:space="preserve">  * Detalle de lo que corresponde la cuenta </t>
  </si>
  <si>
    <t>TOTAL</t>
  </si>
  <si>
    <t>Para visualizar las subpartidas, debe dar click en el más (+) de la izquierda.</t>
  </si>
  <si>
    <t>Cifras en colones</t>
  </si>
  <si>
    <t>1.03.03</t>
  </si>
  <si>
    <t>Impresión, encuadernación y otros</t>
  </si>
  <si>
    <t>1.04.02</t>
  </si>
  <si>
    <t>Servicios Jurídicos</t>
  </si>
  <si>
    <t>CUENTAS ESPECIALES</t>
  </si>
  <si>
    <t>9.02.01</t>
  </si>
  <si>
    <t>Sumas libres sin asignación presupuestaria</t>
  </si>
  <si>
    <t>Incluye la previsión de recursos que no tienen asignación presupuestaria determinada, las cuales provienen tanto de recursos libres como de recursos con destino específico lo que permite guardar el equilibrio presupuestario entre ingresos y gastos, al ubicar el exceso de ingresos sobre los gastos.</t>
  </si>
  <si>
    <t>6.07.01</t>
  </si>
  <si>
    <t>6.02.03</t>
  </si>
  <si>
    <t>Ayudas a funcionarios</t>
  </si>
  <si>
    <t>Reconocimiento semestral, con base en un monto por consumo eléctrico fijo para todos los funcionarios basado en una jornada de 8 horas, por concepto de pago del consumo eléctrico en que incurren los funcionarios por el uso de las computadoras en labores de teletrabajo</t>
  </si>
  <si>
    <t>1.04.01</t>
  </si>
  <si>
    <t>Servicios médicos y de laboratorio</t>
  </si>
  <si>
    <t>5.01.06</t>
  </si>
  <si>
    <t>Equipo sanitario, de laboratorio e investigación</t>
  </si>
  <si>
    <t>2.99.02</t>
  </si>
  <si>
    <t xml:space="preserve">Útiles y materiales médico, hospitalario y de investigación </t>
  </si>
  <si>
    <t>Comprende las erogaciones por concepto de servicios profesionales y técnicos para realizar trabajos en el campo de la salud. Incluye los servicios integrales de salud.</t>
  </si>
  <si>
    <t>Se incluye aquel equipo y mobiliario médico para diagnósticos de enfermedades.</t>
  </si>
  <si>
    <t>OBSERVACIONES DE SUPERVISADOS</t>
  </si>
  <si>
    <r>
      <t>Contempla los gastos por concepto de servicios de impresión, fotocopiado, encuadernación y reproducción de revistas, libros, periódicos, comprobantes, títulos valores y papelería en general utilizada en la operación propia de las instituciones</t>
    </r>
    <r>
      <rPr>
        <sz val="10"/>
        <rFont val="Calibri"/>
        <family val="2"/>
        <scheme val="minor"/>
      </rPr>
      <t xml:space="preserve">. </t>
    </r>
  </si>
  <si>
    <r>
      <t>Incluye los pagos por servicios profesionales y técnicos para elaborar trabajos en el campo de la abogacía y el notariado</t>
    </r>
    <r>
      <rPr>
        <sz val="10"/>
        <rFont val="Calibri"/>
        <family val="2"/>
        <scheme val="minor"/>
      </rPr>
      <t xml:space="preserve">. </t>
    </r>
  </si>
  <si>
    <r>
      <t>Comprende la adquisición de útiles y materiales no capitalizables que se utilizan en las actividades médico-quirúrgicas, de enfermería, farmacia, laboratorio e investigación, tales como agujas hipodérmicas, jeringas, material de sutura, guantes, catéter y otros</t>
    </r>
    <r>
      <rPr>
        <sz val="10"/>
        <rFont val="Calibri"/>
        <family val="2"/>
        <scheme val="minor"/>
      </rPr>
      <t xml:space="preserve">. </t>
    </r>
  </si>
  <si>
    <t>PRESUPUESTO AÑO
2025</t>
  </si>
  <si>
    <t>Actividades protocolarias y sociales</t>
  </si>
  <si>
    <t>5.01.03</t>
  </si>
  <si>
    <t>Equipo de comunicación</t>
  </si>
  <si>
    <t>1.07.02</t>
  </si>
  <si>
    <t xml:space="preserve">Gastos por servicios inherentes a la organización y participación en eventos de formación. </t>
  </si>
  <si>
    <t xml:space="preserve">Erogaciones por concepto de equipo para trasmitir y recibir información, haciendo partícipe a terceros mediante comunicaciones telefónicas, compra de radios, video beam entre otros. etc </t>
  </si>
  <si>
    <t>PRESUPUESTO AÑO
2026</t>
  </si>
  <si>
    <t>Presupuesto del CONASSIF para el año 2026</t>
  </si>
  <si>
    <t>2.01.02</t>
  </si>
  <si>
    <t>Productos farmacéuticos y medicinales</t>
  </si>
  <si>
    <t>2.99.06</t>
  </si>
  <si>
    <t>Útiles y materiales de resguardo y seguridad</t>
  </si>
  <si>
    <t>1.03.02</t>
  </si>
  <si>
    <t>Publicidad y propaganda</t>
  </si>
  <si>
    <t>na</t>
  </si>
  <si>
    <t>na: no aplica</t>
  </si>
  <si>
    <t>Incluye los útiles y suministros de seguridad ocupacional que utilizan las instituciones para brindar seguridad a sus trabajadores tales como, guantes, botas, cascos de protección, mascarillas, etc., de conformidad con lo que establecen las “Normas técnicas para la asignación y uso de uniformes, implementos de trabajo y equipos de protección personal.</t>
  </si>
  <si>
    <r>
      <t>Corresponde a los gastos por servicios de publicidad y propaganda que utilizan las instituciones públicas, tales como anuncios, cuñas, avisos, patrocinios, preparación de guiones y documentales de carácter comercial, y otros, los cuales llegan a la ciudadanía a través de los medios de comunicación masiva, escritos, radiales, audiovisuales o cualquier otro medio, que tienen como fin atraer a posibles compradores, espectadores y usuarios o bien resaltar la imagen institucional</t>
    </r>
    <r>
      <rPr>
        <sz val="10"/>
        <rFont val="Franklin Gothic Book"/>
        <family val="2"/>
      </rPr>
      <t xml:space="preserve">. </t>
    </r>
    <r>
      <rPr>
        <sz val="8"/>
        <rFont val="Calibri"/>
        <family val="2"/>
        <scheme val="minor"/>
      </rPr>
      <t xml:space="preserve">Incluye los contratos para servicios de impresión, relacionados con la publicidad y propaganda institucional tales como: revistas, periódicos, libretas, agendas y similares, así como impresión de artículos como llaveros y lapiceros. </t>
    </r>
  </si>
  <si>
    <t>Incluye los preparados farmacéuticos para uso médico, preparados genéricos y de marcas registradas como ampollas, cápsulas, tabletas, grageas, jarabes, ungüentos, preparados para la higiene bucal y dental, así como productos botánicos pulverizados, molidos o preparados de otra forma, entre otros.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</si>
</sst>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quot;¢&quot;#,##0.00_);[Red]\(&quot;¢&quot;#,##0.00\)"/>
    <numFmt numFmtId="165" formatCode="&quot;₡&quot;#,##0.00"/>
  </numFmts>
  <fonts count="19" x14ac:knownFonts="1">
    <font>
      <sz val="10"/>
      <name val="Arial"/>
      <family val="2"/>
    </font>
    <font>
      <sz val="10"/>
      <name val="Arial"/>
      <family val="2"/>
    </font>
    <font>
      <b/>
      <sz val="11"/>
      <color theme="0"/>
      <name val="Calibri"/>
      <family val="2"/>
      <scheme val="minor"/>
    </font>
    <font>
      <sz val="12"/>
      <name val="Calibri"/>
      <family val="2"/>
      <scheme val="minor"/>
    </font>
    <font>
      <b/>
      <sz val="12"/>
      <name val="Calibri"/>
      <family val="2"/>
      <scheme val="minor"/>
    </font>
    <font>
      <sz val="9"/>
      <name val="Calibri"/>
      <family val="2"/>
      <scheme val="minor"/>
    </font>
    <font>
      <sz val="10"/>
      <name val="Calibri"/>
      <family val="2"/>
      <scheme val="minor"/>
    </font>
    <font>
      <b/>
      <sz val="14"/>
      <name val="Calibri"/>
      <family val="2"/>
      <scheme val="minor"/>
    </font>
    <font>
      <b/>
      <sz val="8"/>
      <name val="Calibri"/>
      <family val="2"/>
      <scheme val="minor"/>
    </font>
    <font>
      <sz val="8"/>
      <name val="Calibri"/>
      <family val="2"/>
      <scheme val="minor"/>
    </font>
    <font>
      <i/>
      <sz val="10"/>
      <name val="Calibri"/>
      <family val="2"/>
      <scheme val="minor"/>
    </font>
    <font>
      <sz val="10"/>
      <color indexed="10"/>
      <name val="Calibri"/>
      <family val="2"/>
      <scheme val="minor"/>
    </font>
    <font>
      <b/>
      <sz val="16"/>
      <name val="Calibri"/>
      <family val="2"/>
      <scheme val="minor"/>
    </font>
    <font>
      <b/>
      <sz val="11"/>
      <name val="Calibri"/>
      <family val="2"/>
      <scheme val="minor"/>
    </font>
    <font>
      <b/>
      <sz val="12"/>
      <color theme="0"/>
      <name val="Calibri"/>
      <family val="2"/>
      <scheme val="minor"/>
    </font>
    <font>
      <b/>
      <sz val="9"/>
      <color theme="0"/>
      <name val="Calibri"/>
      <family val="2"/>
      <scheme val="minor"/>
    </font>
    <font>
      <b/>
      <sz val="10"/>
      <name val="Calibri"/>
      <family val="2"/>
      <scheme val="minor"/>
    </font>
    <font>
      <b/>
      <sz val="10"/>
      <color theme="0"/>
      <name val="Calibri"/>
      <family val="2"/>
      <scheme val="minor"/>
    </font>
    <font>
      <sz val="10"/>
      <name val="Franklin Gothic Book"/>
      <family val="2"/>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theme="4" tint="-0.24994659260841701"/>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64">
    <xf numFmtId="0" fontId="0" fillId="0" borderId="0" xfId="0"/>
    <xf numFmtId="0" fontId="3" fillId="0" borderId="0" xfId="0" applyFont="1" applyAlignment="1">
      <alignment horizontal="center"/>
    </xf>
    <xf numFmtId="0" fontId="3" fillId="0" borderId="0" xfId="0" applyFont="1"/>
    <xf numFmtId="0" fontId="4" fillId="0" borderId="0" xfId="0" applyFont="1" applyAlignment="1">
      <alignment horizontal="left" vertical="center"/>
    </xf>
    <xf numFmtId="0" fontId="5" fillId="0" borderId="0" xfId="0" applyFont="1" applyAlignment="1">
      <alignment horizontal="left"/>
    </xf>
    <xf numFmtId="0" fontId="6" fillId="0" borderId="0" xfId="0" applyFont="1"/>
    <xf numFmtId="0" fontId="7" fillId="0" borderId="0" xfId="0" applyFont="1" applyAlignment="1">
      <alignment horizontal="center" vertical="center"/>
    </xf>
    <xf numFmtId="0" fontId="7" fillId="0" borderId="0" xfId="0" applyFont="1" applyAlignment="1">
      <alignment horizontal="centerContinuous" vertical="center" wrapText="1"/>
    </xf>
    <xf numFmtId="164" fontId="7" fillId="0" borderId="0" xfId="0" applyNumberFormat="1" applyFont="1" applyAlignment="1">
      <alignment horizontal="centerContinuous" vertical="center" wrapText="1"/>
    </xf>
    <xf numFmtId="0" fontId="6" fillId="0" borderId="0" xfId="0" applyFont="1" applyAlignment="1">
      <alignment horizontal="center" vertical="top"/>
    </xf>
    <xf numFmtId="0" fontId="10" fillId="0" borderId="0" xfId="0" applyFont="1" applyAlignment="1">
      <alignment vertical="top" wrapText="1"/>
    </xf>
    <xf numFmtId="0" fontId="6" fillId="0" borderId="0" xfId="0" applyFont="1" applyAlignment="1">
      <alignment vertical="top" wrapText="1"/>
    </xf>
    <xf numFmtId="0" fontId="11" fillId="0" borderId="0" xfId="0" applyFont="1" applyAlignment="1">
      <alignment vertical="top" wrapText="1"/>
    </xf>
    <xf numFmtId="165" fontId="11" fillId="0" borderId="0" xfId="0" applyNumberFormat="1" applyFont="1" applyAlignment="1">
      <alignment vertical="top" wrapText="1"/>
    </xf>
    <xf numFmtId="0" fontId="11" fillId="0" borderId="0" xfId="0" applyFont="1"/>
    <xf numFmtId="4" fontId="6" fillId="0" borderId="0" xfId="0" applyNumberFormat="1" applyFont="1" applyAlignment="1">
      <alignment vertical="top" wrapText="1"/>
    </xf>
    <xf numFmtId="10" fontId="6" fillId="0" borderId="0" xfId="1" applyNumberFormat="1" applyFont="1"/>
    <xf numFmtId="10" fontId="6" fillId="0" borderId="0" xfId="0" applyNumberFormat="1" applyFont="1"/>
    <xf numFmtId="0" fontId="14" fillId="2" borderId="1" xfId="0" applyFont="1" applyFill="1" applyBorder="1" applyAlignment="1">
      <alignment horizontal="center" vertical="center"/>
    </xf>
    <xf numFmtId="49" fontId="2" fillId="3" borderId="2" xfId="0" applyNumberFormat="1" applyFont="1" applyFill="1" applyBorder="1" applyAlignment="1">
      <alignment horizontal="center" vertical="center"/>
    </xf>
    <xf numFmtId="0" fontId="14" fillId="2" borderId="4" xfId="0" applyFont="1" applyFill="1" applyBorder="1" applyAlignment="1">
      <alignment horizontal="center" vertical="center" wrapText="1"/>
    </xf>
    <xf numFmtId="0" fontId="8" fillId="0" borderId="0" xfId="0" applyFont="1" applyAlignment="1">
      <alignment vertical="center" wrapText="1"/>
    </xf>
    <xf numFmtId="0" fontId="8" fillId="0" borderId="4" xfId="0" applyFont="1" applyBorder="1" applyAlignment="1">
      <alignment vertical="center" wrapText="1"/>
    </xf>
    <xf numFmtId="0" fontId="14" fillId="2" borderId="1" xfId="0" applyFont="1" applyFill="1" applyBorder="1" applyAlignment="1">
      <alignment horizontal="center" vertical="center" wrapText="1"/>
    </xf>
    <xf numFmtId="0" fontId="9" fillId="0" borderId="3" xfId="0" applyFont="1" applyBorder="1" applyAlignment="1">
      <alignment vertical="center" wrapText="1"/>
    </xf>
    <xf numFmtId="0" fontId="9" fillId="0" borderId="1" xfId="0" applyFont="1" applyBorder="1" applyAlignment="1">
      <alignment vertical="center" wrapText="1"/>
    </xf>
    <xf numFmtId="165" fontId="5" fillId="0" borderId="0" xfId="0" applyNumberFormat="1" applyFont="1" applyAlignment="1">
      <alignment vertical="center" wrapText="1"/>
    </xf>
    <xf numFmtId="165" fontId="5" fillId="0" borderId="4" xfId="0" applyNumberFormat="1" applyFont="1" applyBorder="1" applyAlignment="1">
      <alignment vertical="center" wrapText="1"/>
    </xf>
    <xf numFmtId="165" fontId="5" fillId="0" borderId="3" xfId="0" applyNumberFormat="1" applyFont="1" applyBorder="1" applyAlignment="1">
      <alignment vertical="center" wrapText="1"/>
    </xf>
    <xf numFmtId="165" fontId="5" fillId="0" borderId="1" xfId="0" applyNumberFormat="1" applyFont="1" applyBorder="1" applyAlignment="1">
      <alignment vertical="center" wrapText="1"/>
    </xf>
    <xf numFmtId="0" fontId="9" fillId="0" borderId="0" xfId="0" applyFont="1" applyAlignment="1">
      <alignment vertical="center" wrapText="1"/>
    </xf>
    <xf numFmtId="0" fontId="8" fillId="0" borderId="7" xfId="0" applyFont="1" applyBorder="1" applyAlignment="1">
      <alignment vertical="center" wrapText="1"/>
    </xf>
    <xf numFmtId="0" fontId="9" fillId="0" borderId="8" xfId="0" applyFont="1" applyBorder="1" applyAlignment="1">
      <alignment vertical="center" wrapText="1"/>
    </xf>
    <xf numFmtId="165" fontId="5" fillId="0" borderId="7" xfId="0" applyNumberFormat="1" applyFont="1" applyBorder="1" applyAlignment="1">
      <alignment vertical="center" wrapText="1"/>
    </xf>
    <xf numFmtId="165" fontId="5" fillId="0" borderId="8" xfId="0" applyNumberFormat="1" applyFont="1" applyBorder="1" applyAlignment="1">
      <alignment vertical="center" wrapText="1"/>
    </xf>
    <xf numFmtId="10" fontId="5" fillId="0" borderId="8" xfId="1" applyNumberFormat="1" applyFont="1" applyBorder="1" applyAlignment="1">
      <alignment horizontal="center" vertical="center" wrapText="1"/>
    </xf>
    <xf numFmtId="0" fontId="2" fillId="3" borderId="6"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4"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8" fillId="0" borderId="1" xfId="0" applyFont="1" applyBorder="1" applyAlignment="1">
      <alignment vertical="center" wrapText="1"/>
    </xf>
    <xf numFmtId="0" fontId="15" fillId="3" borderId="1" xfId="0" applyFont="1" applyFill="1" applyBorder="1" applyAlignment="1">
      <alignment vertical="center" wrapText="1"/>
    </xf>
    <xf numFmtId="0" fontId="16" fillId="0" borderId="0" xfId="0" applyFont="1"/>
    <xf numFmtId="165" fontId="16" fillId="0" borderId="0" xfId="0" applyNumberFormat="1" applyFont="1"/>
    <xf numFmtId="0" fontId="13" fillId="0" borderId="0" xfId="0" applyFont="1"/>
    <xf numFmtId="0" fontId="4" fillId="0" borderId="0" xfId="0" applyFont="1"/>
    <xf numFmtId="10" fontId="17" fillId="3" borderId="1" xfId="1" applyNumberFormat="1" applyFont="1" applyFill="1" applyBorder="1" applyAlignment="1">
      <alignment horizontal="center" vertical="center" wrapText="1"/>
    </xf>
    <xf numFmtId="44" fontId="17" fillId="3" borderId="4" xfId="0" applyNumberFormat="1" applyFont="1" applyFill="1" applyBorder="1" applyAlignment="1">
      <alignment horizontal="right" vertical="center" wrapText="1"/>
    </xf>
    <xf numFmtId="49" fontId="17" fillId="3" borderId="2" xfId="0" applyNumberFormat="1" applyFont="1" applyFill="1" applyBorder="1" applyAlignment="1">
      <alignment horizontal="center" vertical="center"/>
    </xf>
    <xf numFmtId="0" fontId="17" fillId="3" borderId="6" xfId="0" applyFont="1" applyFill="1" applyBorder="1" applyAlignment="1">
      <alignment horizontal="center" vertical="center" wrapText="1"/>
    </xf>
    <xf numFmtId="165" fontId="5" fillId="0" borderId="6" xfId="0" applyNumberFormat="1" applyFont="1" applyBorder="1" applyAlignment="1">
      <alignment vertical="center" wrapText="1"/>
    </xf>
    <xf numFmtId="165" fontId="5" fillId="0" borderId="5" xfId="0" applyNumberFormat="1" applyFont="1" applyBorder="1" applyAlignment="1">
      <alignment vertical="center" wrapText="1"/>
    </xf>
    <xf numFmtId="165" fontId="17" fillId="3" borderId="4" xfId="0" applyNumberFormat="1" applyFont="1" applyFill="1" applyBorder="1" applyAlignment="1">
      <alignment horizontal="right" vertical="center" wrapText="1"/>
    </xf>
    <xf numFmtId="10" fontId="5" fillId="0" borderId="8" xfId="1" applyNumberFormat="1" applyFont="1" applyBorder="1" applyAlignment="1" applyProtection="1">
      <alignment horizontal="center" vertical="center" wrapText="1"/>
      <protection locked="0"/>
    </xf>
    <xf numFmtId="10" fontId="5" fillId="0" borderId="3"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center" vertical="center" wrapText="1"/>
      <protection locked="0"/>
    </xf>
    <xf numFmtId="10" fontId="5" fillId="0" borderId="1" xfId="1" applyNumberFormat="1" applyFont="1" applyBorder="1" applyAlignment="1" applyProtection="1">
      <alignment horizontal="left" vertical="center" wrapText="1"/>
      <protection locked="0"/>
    </xf>
    <xf numFmtId="0" fontId="9" fillId="0" borderId="1" xfId="0" applyFont="1" applyBorder="1" applyAlignment="1" applyProtection="1">
      <alignment vertical="center" wrapText="1"/>
      <protection locked="0"/>
    </xf>
    <xf numFmtId="0" fontId="15" fillId="3" borderId="1" xfId="0" applyFont="1" applyFill="1" applyBorder="1" applyAlignment="1" applyProtection="1">
      <alignment vertical="center" wrapText="1"/>
      <protection locked="0"/>
    </xf>
    <xf numFmtId="0" fontId="5" fillId="0" borderId="8" xfId="1" applyNumberFormat="1" applyFont="1" applyBorder="1" applyAlignment="1">
      <alignment horizontal="center" vertical="center" wrapText="1"/>
    </xf>
    <xf numFmtId="0" fontId="12" fillId="0" borderId="0" xfId="0" applyFont="1" applyAlignment="1">
      <alignment horizontal="left" vertical="center" wrapText="1"/>
    </xf>
    <xf numFmtId="0" fontId="12" fillId="0" borderId="0" xfId="0" applyFont="1" applyAlignment="1">
      <alignment horizontal="left" vertical="center"/>
    </xf>
    <xf numFmtId="0" fontId="6" fillId="0" borderId="0" xfId="0" applyFont="1" applyAlignment="1">
      <alignment horizontal="left"/>
    </xf>
  </cellXfs>
  <cellStyles count="3">
    <cellStyle name="Millares 2" xfId="2" xr:uid="{0C8FF029-C889-472D-B16D-0BFE932F2BF8}"/>
    <cellStyle name="Normal" xfId="0" builtinId="0"/>
    <cellStyle name="Porcentaje" xfId="1" builtinId="5"/>
  </cellStyles>
  <dxfs count="0"/>
  <tableStyles count="0" defaultTableStyle="TableStyleMedium2" defaultPivotStyle="PivotStyleLight16"/>
  <colors>
    <mruColors>
      <color rgb="FF009585"/>
      <color rgb="FF0D55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153836</xdr:colOff>
      <xdr:row>0</xdr:row>
      <xdr:rowOff>202405</xdr:rowOff>
    </xdr:from>
    <xdr:to>
      <xdr:col>8</xdr:col>
      <xdr:colOff>1085249</xdr:colOff>
      <xdr:row>2</xdr:row>
      <xdr:rowOff>626744</xdr:rowOff>
    </xdr:to>
    <xdr:pic>
      <xdr:nvPicPr>
        <xdr:cNvPr id="3" name="Imagen 2">
          <a:extLst>
            <a:ext uri="{FF2B5EF4-FFF2-40B4-BE49-F238E27FC236}">
              <a16:creationId xmlns:a16="http://schemas.microsoft.com/office/drawing/2014/main" id="{C72CB193-3EEA-4FF1-9B20-A9D41E18288E}"/>
            </a:ext>
          </a:extLst>
        </xdr:cNvPr>
        <xdr:cNvPicPr>
          <a:picLocks noChangeAspect="1"/>
        </xdr:cNvPicPr>
      </xdr:nvPicPr>
      <xdr:blipFill>
        <a:blip xmlns:r="http://schemas.openxmlformats.org/officeDocument/2006/relationships" r:embed="rId1"/>
        <a:stretch>
          <a:fillRect/>
        </a:stretch>
      </xdr:blipFill>
      <xdr:spPr>
        <a:xfrm>
          <a:off x="9845524" y="202405"/>
          <a:ext cx="4510162" cy="1071563"/>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11CB3-D3C0-42F8-878D-31544B9DB53A}">
  <sheetPr>
    <pageSetUpPr fitToPage="1"/>
  </sheetPr>
  <dimension ref="B1:L84"/>
  <sheetViews>
    <sheetView showGridLines="0" tabSelected="1" zoomScale="90" zoomScaleNormal="90" workbookViewId="0">
      <pane xSplit="4" ySplit="5" topLeftCell="E6" activePane="bottomRight" state="frozen"/>
      <selection pane="topRight" activeCell="E1" sqref="E1"/>
      <selection pane="bottomLeft" activeCell="A6" sqref="A6"/>
      <selection pane="bottomRight" activeCell="I9" sqref="I9"/>
    </sheetView>
  </sheetViews>
  <sheetFormatPr baseColWidth="10" defaultColWidth="11.44140625" defaultRowHeight="13.8" outlineLevelRow="1" x14ac:dyDescent="0.3"/>
  <cols>
    <col min="1" max="1" width="3.33203125" style="5" customWidth="1"/>
    <col min="2" max="2" width="8.88671875" style="9" customWidth="1"/>
    <col min="3" max="3" width="43.6640625" style="11" customWidth="1"/>
    <col min="4" max="4" width="61.6640625" style="11" customWidth="1"/>
    <col min="5" max="6" width="21.109375" style="11" customWidth="1"/>
    <col min="7" max="7" width="16.5546875" style="11" customWidth="1"/>
    <col min="8" max="8" width="14.109375" style="5" customWidth="1"/>
    <col min="9" max="9" width="44.33203125" style="5" customWidth="1"/>
    <col min="10" max="11" width="11.44140625" style="5" customWidth="1"/>
    <col min="12" max="12" width="16.33203125" style="5" customWidth="1"/>
    <col min="13" max="15" width="11.44140625" style="5" customWidth="1"/>
    <col min="16" max="16384" width="11.44140625" style="5"/>
  </cols>
  <sheetData>
    <row r="1" spans="2:9" s="2" customFormat="1" ht="15.6" x14ac:dyDescent="0.3">
      <c r="B1" s="1"/>
    </row>
    <row r="2" spans="2:9" s="2" customFormat="1" ht="35.4" customHeight="1" x14ac:dyDescent="0.3">
      <c r="B2" s="61" t="s">
        <v>197</v>
      </c>
      <c r="C2" s="62"/>
      <c r="D2" s="62"/>
      <c r="E2" s="62"/>
      <c r="F2" s="62"/>
      <c r="G2" s="62"/>
      <c r="H2" s="62"/>
      <c r="I2" s="3"/>
    </row>
    <row r="3" spans="2:9" ht="64.95" customHeight="1" x14ac:dyDescent="0.3">
      <c r="B3" s="63" t="s">
        <v>164</v>
      </c>
      <c r="C3" s="63"/>
      <c r="D3" s="63"/>
      <c r="E3" s="63"/>
      <c r="F3" s="63"/>
      <c r="G3" s="63"/>
      <c r="H3" s="63"/>
      <c r="I3" s="4"/>
    </row>
    <row r="4" spans="2:9" ht="7.5" customHeight="1" thickBot="1" x14ac:dyDescent="0.35">
      <c r="B4" s="6"/>
      <c r="C4" s="7"/>
      <c r="D4" s="7"/>
      <c r="E4" s="8"/>
      <c r="F4" s="8"/>
      <c r="G4" s="8"/>
    </row>
    <row r="5" spans="2:9" s="46" customFormat="1" ht="43.5" customHeight="1" thickBot="1" x14ac:dyDescent="0.35">
      <c r="B5" s="18" t="s">
        <v>0</v>
      </c>
      <c r="C5" s="20" t="s">
        <v>1</v>
      </c>
      <c r="D5" s="23" t="s">
        <v>2</v>
      </c>
      <c r="E5" s="20" t="s">
        <v>196</v>
      </c>
      <c r="F5" s="23" t="s">
        <v>189</v>
      </c>
      <c r="G5" s="20" t="s">
        <v>3</v>
      </c>
      <c r="H5" s="23" t="s">
        <v>4</v>
      </c>
      <c r="I5" s="20" t="s">
        <v>185</v>
      </c>
    </row>
    <row r="6" spans="2:9" s="45" customFormat="1" ht="19.5" customHeight="1" thickBot="1" x14ac:dyDescent="0.35">
      <c r="B6" s="19" t="s">
        <v>5</v>
      </c>
      <c r="C6" s="36" t="s">
        <v>6</v>
      </c>
      <c r="D6" s="37"/>
      <c r="E6" s="39">
        <f>SUM(E7:E24)</f>
        <v>1627034843.0400002</v>
      </c>
      <c r="F6" s="38">
        <f>SUM(F7:F24)</f>
        <v>1533323950.26</v>
      </c>
      <c r="G6" s="39">
        <f>SUM(G7:G24)</f>
        <v>93710892.780000106</v>
      </c>
      <c r="H6" s="40">
        <f>+E6/F6-1</f>
        <v>6.1116173633177784E-2</v>
      </c>
      <c r="I6" s="40"/>
    </row>
    <row r="7" spans="2:9" ht="66" customHeight="1" outlineLevel="1" thickBot="1" x14ac:dyDescent="0.35">
      <c r="B7" s="41" t="s">
        <v>7</v>
      </c>
      <c r="C7" s="31" t="s">
        <v>8</v>
      </c>
      <c r="D7" s="32" t="s">
        <v>9</v>
      </c>
      <c r="E7" s="33">
        <v>846134058.00000012</v>
      </c>
      <c r="F7" s="34">
        <v>833088384.96000004</v>
      </c>
      <c r="G7" s="33">
        <f>+E7-F7</f>
        <v>13045673.040000081</v>
      </c>
      <c r="H7" s="35">
        <f>+E7/F7-1</f>
        <v>1.5659410544568431E-2</v>
      </c>
      <c r="I7" s="54"/>
    </row>
    <row r="8" spans="2:9" ht="48.75" customHeight="1" outlineLevel="1" thickBot="1" x14ac:dyDescent="0.35">
      <c r="B8" s="41" t="s">
        <v>10</v>
      </c>
      <c r="C8" s="21" t="s">
        <v>11</v>
      </c>
      <c r="D8" s="24" t="s">
        <v>12</v>
      </c>
      <c r="E8" s="26">
        <v>504000</v>
      </c>
      <c r="F8" s="28">
        <v>504000</v>
      </c>
      <c r="G8" s="26">
        <f>+E8-F8</f>
        <v>0</v>
      </c>
      <c r="H8" s="35">
        <f>+E8/F8-1</f>
        <v>0</v>
      </c>
      <c r="I8" s="55"/>
    </row>
    <row r="9" spans="2:9" ht="42" customHeight="1" outlineLevel="1" thickBot="1" x14ac:dyDescent="0.35">
      <c r="B9" s="41" t="s">
        <v>13</v>
      </c>
      <c r="C9" s="22" t="s">
        <v>14</v>
      </c>
      <c r="D9" s="25" t="s">
        <v>15</v>
      </c>
      <c r="E9" s="27">
        <v>4500000</v>
      </c>
      <c r="F9" s="29">
        <v>4500000</v>
      </c>
      <c r="G9" s="27">
        <f t="shared" ref="G9:G24" si="0">+E9-F9</f>
        <v>0</v>
      </c>
      <c r="H9" s="35">
        <f t="shared" ref="H9:H23" si="1">+E9/F9-1</f>
        <v>0</v>
      </c>
      <c r="I9" s="56"/>
    </row>
    <row r="10" spans="2:9" ht="75" customHeight="1" outlineLevel="1" thickBot="1" x14ac:dyDescent="0.35">
      <c r="B10" s="41" t="s">
        <v>16</v>
      </c>
      <c r="C10" s="21" t="s">
        <v>17</v>
      </c>
      <c r="D10" s="24" t="s">
        <v>18</v>
      </c>
      <c r="E10" s="26">
        <v>130799760</v>
      </c>
      <c r="F10" s="28">
        <v>129191335.04000001</v>
      </c>
      <c r="G10" s="26">
        <f t="shared" si="0"/>
        <v>1608424.9599999934</v>
      </c>
      <c r="H10" s="35">
        <f t="shared" si="1"/>
        <v>1.2449944568666327E-2</v>
      </c>
      <c r="I10" s="55"/>
    </row>
    <row r="11" spans="2:9" ht="105" customHeight="1" outlineLevel="1" thickBot="1" x14ac:dyDescent="0.35">
      <c r="B11" s="41" t="s">
        <v>19</v>
      </c>
      <c r="C11" s="22" t="s">
        <v>20</v>
      </c>
      <c r="D11" s="25" t="s">
        <v>21</v>
      </c>
      <c r="E11" s="27">
        <v>18930077.039999999</v>
      </c>
      <c r="F11" s="29">
        <v>20930076</v>
      </c>
      <c r="G11" s="27">
        <f t="shared" si="0"/>
        <v>-1999998.9600000009</v>
      </c>
      <c r="H11" s="35">
        <f t="shared" si="1"/>
        <v>-9.5556220627197042E-2</v>
      </c>
      <c r="I11" s="57"/>
    </row>
    <row r="12" spans="2:9" ht="75" customHeight="1" outlineLevel="1" thickBot="1" x14ac:dyDescent="0.35">
      <c r="B12" s="41" t="s">
        <v>22</v>
      </c>
      <c r="C12" s="22" t="s">
        <v>23</v>
      </c>
      <c r="D12" s="25" t="s">
        <v>24</v>
      </c>
      <c r="E12" s="27">
        <v>110023898.04000001</v>
      </c>
      <c r="F12" s="29">
        <v>115023897.95999999</v>
      </c>
      <c r="G12" s="27">
        <f t="shared" si="0"/>
        <v>-4999999.9199999869</v>
      </c>
      <c r="H12" s="35">
        <f t="shared" si="1"/>
        <v>-4.346922690568833E-2</v>
      </c>
      <c r="I12" s="58"/>
    </row>
    <row r="13" spans="2:9" ht="75" customHeight="1" outlineLevel="1" thickBot="1" x14ac:dyDescent="0.35">
      <c r="B13" s="41" t="s">
        <v>25</v>
      </c>
      <c r="C13" s="21" t="s">
        <v>26</v>
      </c>
      <c r="D13" s="24" t="s">
        <v>27</v>
      </c>
      <c r="E13" s="51">
        <v>88748877.960000008</v>
      </c>
      <c r="F13" s="29">
        <v>83380799.5</v>
      </c>
      <c r="G13" s="52">
        <f t="shared" si="0"/>
        <v>5368078.4600000083</v>
      </c>
      <c r="H13" s="35">
        <f t="shared" si="1"/>
        <v>6.4380270903974912E-2</v>
      </c>
      <c r="I13" s="58"/>
    </row>
    <row r="14" spans="2:9" ht="75" customHeight="1" outlineLevel="1" thickBot="1" x14ac:dyDescent="0.35">
      <c r="B14" s="41" t="s">
        <v>28</v>
      </c>
      <c r="C14" s="22" t="s">
        <v>29</v>
      </c>
      <c r="D14" s="25" t="s">
        <v>30</v>
      </c>
      <c r="E14" s="33">
        <v>81891792</v>
      </c>
      <c r="F14" s="34">
        <v>17520482.039999999</v>
      </c>
      <c r="G14" s="33">
        <f t="shared" si="0"/>
        <v>64371309.960000001</v>
      </c>
      <c r="H14" s="35">
        <f t="shared" si="1"/>
        <v>3.6740604404055546</v>
      </c>
      <c r="I14" s="58"/>
    </row>
    <row r="15" spans="2:9" ht="75" customHeight="1" outlineLevel="1" thickBot="1" x14ac:dyDescent="0.35">
      <c r="B15" s="41" t="s">
        <v>31</v>
      </c>
      <c r="C15" s="21" t="s">
        <v>32</v>
      </c>
      <c r="D15" s="24" t="s">
        <v>33</v>
      </c>
      <c r="E15" s="33">
        <v>3002703</v>
      </c>
      <c r="F15" s="34">
        <v>9002703</v>
      </c>
      <c r="G15" s="33">
        <f t="shared" si="0"/>
        <v>-6000000</v>
      </c>
      <c r="H15" s="35">
        <f t="shared" si="1"/>
        <v>-0.66646650455979728</v>
      </c>
      <c r="I15" s="58"/>
    </row>
    <row r="16" spans="2:9" ht="86.25" customHeight="1" outlineLevel="1" thickBot="1" x14ac:dyDescent="0.35">
      <c r="B16" s="41" t="s">
        <v>34</v>
      </c>
      <c r="C16" s="22" t="s">
        <v>35</v>
      </c>
      <c r="D16" s="25" t="s">
        <v>36</v>
      </c>
      <c r="E16" s="33">
        <v>98511255</v>
      </c>
      <c r="F16" s="34">
        <v>92552681.329999998</v>
      </c>
      <c r="G16" s="33">
        <f t="shared" si="0"/>
        <v>5958573.6700000018</v>
      </c>
      <c r="H16" s="35">
        <f>+E16/F16-1</f>
        <v>6.4380346245771936E-2</v>
      </c>
      <c r="I16" s="58"/>
    </row>
    <row r="17" spans="2:9" ht="86.25" customHeight="1" outlineLevel="1" thickBot="1" x14ac:dyDescent="0.35">
      <c r="B17" s="41" t="s">
        <v>37</v>
      </c>
      <c r="C17" s="21" t="s">
        <v>38</v>
      </c>
      <c r="D17" s="24" t="s">
        <v>39</v>
      </c>
      <c r="E17" s="33">
        <v>5324934</v>
      </c>
      <c r="F17" s="34">
        <v>5002853.49</v>
      </c>
      <c r="G17" s="33">
        <f>+E17-F17</f>
        <v>322080.50999999978</v>
      </c>
      <c r="H17" s="35">
        <f>+E17/F17-1</f>
        <v>6.4379360827534482E-2</v>
      </c>
      <c r="I17" s="58"/>
    </row>
    <row r="18" spans="2:9" ht="86.25" customHeight="1" outlineLevel="1" thickBot="1" x14ac:dyDescent="0.35">
      <c r="B18" s="41" t="s">
        <v>40</v>
      </c>
      <c r="C18" s="22" t="s">
        <v>41</v>
      </c>
      <c r="D18" s="25" t="s">
        <v>42</v>
      </c>
      <c r="E18" s="33">
        <v>15974799</v>
      </c>
      <c r="F18" s="34">
        <v>15008544.27</v>
      </c>
      <c r="G18" s="33">
        <f t="shared" si="0"/>
        <v>966254.73000000045</v>
      </c>
      <c r="H18" s="35">
        <f>+E18/F18-1</f>
        <v>6.4380309816682857E-2</v>
      </c>
      <c r="I18" s="58"/>
    </row>
    <row r="19" spans="2:9" ht="86.25" customHeight="1" outlineLevel="1" thickBot="1" x14ac:dyDescent="0.35">
      <c r="B19" s="41" t="s">
        <v>43</v>
      </c>
      <c r="C19" s="41" t="s">
        <v>44</v>
      </c>
      <c r="D19" s="25" t="s">
        <v>45</v>
      </c>
      <c r="E19" s="33">
        <v>53249327.039999999</v>
      </c>
      <c r="F19" s="34">
        <v>50028482.460000001</v>
      </c>
      <c r="G19" s="33">
        <f t="shared" si="0"/>
        <v>3220844.5799999982</v>
      </c>
      <c r="H19" s="35">
        <f t="shared" si="1"/>
        <v>6.4380217460627609E-2</v>
      </c>
      <c r="I19" s="58"/>
    </row>
    <row r="20" spans="2:9" ht="86.25" customHeight="1" outlineLevel="1" thickBot="1" x14ac:dyDescent="0.35">
      <c r="B20" s="41" t="s">
        <v>46</v>
      </c>
      <c r="C20" s="41" t="s">
        <v>47</v>
      </c>
      <c r="D20" s="25" t="s">
        <v>48</v>
      </c>
      <c r="E20" s="33">
        <v>5324934</v>
      </c>
      <c r="F20" s="34">
        <v>5002853.49</v>
      </c>
      <c r="G20" s="33">
        <f t="shared" si="0"/>
        <v>322080.50999999978</v>
      </c>
      <c r="H20" s="35">
        <f t="shared" si="1"/>
        <v>6.4379360827534482E-2</v>
      </c>
      <c r="I20" s="58"/>
    </row>
    <row r="21" spans="2:9" ht="86.25" customHeight="1" outlineLevel="1" thickBot="1" x14ac:dyDescent="0.35">
      <c r="B21" s="41" t="s">
        <v>49</v>
      </c>
      <c r="C21" s="41" t="s">
        <v>50</v>
      </c>
      <c r="D21" s="25" t="s">
        <v>51</v>
      </c>
      <c r="E21" s="33">
        <v>59426248.919999994</v>
      </c>
      <c r="F21" s="34">
        <v>54230869.159999996</v>
      </c>
      <c r="G21" s="33">
        <f t="shared" si="0"/>
        <v>5195379.7599999979</v>
      </c>
      <c r="H21" s="35">
        <f t="shared" si="1"/>
        <v>9.5801152378211185E-2</v>
      </c>
      <c r="I21" s="58"/>
    </row>
    <row r="22" spans="2:9" ht="86.25" customHeight="1" outlineLevel="1" thickBot="1" x14ac:dyDescent="0.35">
      <c r="B22" s="41" t="s">
        <v>52</v>
      </c>
      <c r="C22" s="22" t="s">
        <v>53</v>
      </c>
      <c r="D22" s="25" t="s">
        <v>54</v>
      </c>
      <c r="E22" s="33">
        <v>31949597.039999999</v>
      </c>
      <c r="F22" s="34">
        <v>30017087.699999999</v>
      </c>
      <c r="G22" s="33">
        <f t="shared" si="0"/>
        <v>1932509.3399999999</v>
      </c>
      <c r="H22" s="35">
        <f t="shared" si="1"/>
        <v>6.4380307620582444E-2</v>
      </c>
      <c r="I22" s="58"/>
    </row>
    <row r="23" spans="2:9" ht="86.25" customHeight="1" outlineLevel="1" thickBot="1" x14ac:dyDescent="0.35">
      <c r="B23" s="41" t="s">
        <v>55</v>
      </c>
      <c r="C23" s="22" t="s">
        <v>56</v>
      </c>
      <c r="D23" s="25" t="s">
        <v>57</v>
      </c>
      <c r="E23" s="33">
        <v>15974799</v>
      </c>
      <c r="F23" s="34">
        <v>15008544.27</v>
      </c>
      <c r="G23" s="33">
        <f t="shared" si="0"/>
        <v>966254.73000000045</v>
      </c>
      <c r="H23" s="35">
        <f t="shared" si="1"/>
        <v>6.4380309816682857E-2</v>
      </c>
      <c r="I23" s="58"/>
    </row>
    <row r="24" spans="2:9" ht="86.25" customHeight="1" outlineLevel="1" thickBot="1" x14ac:dyDescent="0.35">
      <c r="B24" s="41" t="s">
        <v>58</v>
      </c>
      <c r="C24" s="22" t="s">
        <v>59</v>
      </c>
      <c r="D24" s="25" t="s">
        <v>60</v>
      </c>
      <c r="E24" s="33">
        <v>56763783</v>
      </c>
      <c r="F24" s="34">
        <v>53330355.590000004</v>
      </c>
      <c r="G24" s="33">
        <f t="shared" si="0"/>
        <v>3433427.4099999964</v>
      </c>
      <c r="H24" s="35">
        <f>+E24/F24-1</f>
        <v>6.4380358465935261E-2</v>
      </c>
      <c r="I24" s="58"/>
    </row>
    <row r="25" spans="2:9" s="43" customFormat="1" ht="19.5" customHeight="1" thickBot="1" x14ac:dyDescent="0.35">
      <c r="B25" s="49">
        <v>1</v>
      </c>
      <c r="C25" s="50" t="s">
        <v>61</v>
      </c>
      <c r="D25" s="42"/>
      <c r="E25" s="48">
        <f>SUM(E26:E45)</f>
        <v>91244372.035944462</v>
      </c>
      <c r="F25" s="48">
        <f>SUM(F26:F45)</f>
        <v>99416770.059999809</v>
      </c>
      <c r="G25" s="48">
        <f>SUM(G26:G45)</f>
        <v>-8172398.024055345</v>
      </c>
      <c r="H25" s="47">
        <f t="shared" ref="H25:H60" si="2">+E25/F25-1</f>
        <v>-8.2203415169524785E-2</v>
      </c>
      <c r="I25" s="59"/>
    </row>
    <row r="26" spans="2:9" ht="42.75" customHeight="1" outlineLevel="1" thickBot="1" x14ac:dyDescent="0.35">
      <c r="B26" s="41" t="s">
        <v>62</v>
      </c>
      <c r="C26" s="22" t="s">
        <v>63</v>
      </c>
      <c r="D26" s="25" t="s">
        <v>64</v>
      </c>
      <c r="E26" s="33">
        <v>0</v>
      </c>
      <c r="F26" s="34">
        <v>150000</v>
      </c>
      <c r="G26" s="33">
        <f t="shared" ref="G26:G45" si="3">+E26-F26</f>
        <v>-150000</v>
      </c>
      <c r="H26" s="35">
        <f t="shared" si="2"/>
        <v>-1</v>
      </c>
      <c r="I26" s="58"/>
    </row>
    <row r="27" spans="2:9" ht="77.25" customHeight="1" outlineLevel="1" thickBot="1" x14ac:dyDescent="0.35">
      <c r="B27" s="41" t="s">
        <v>65</v>
      </c>
      <c r="C27" s="22" t="s">
        <v>66</v>
      </c>
      <c r="D27" s="25" t="s">
        <v>67</v>
      </c>
      <c r="E27" s="33">
        <v>3000000</v>
      </c>
      <c r="F27" s="34">
        <v>5500000</v>
      </c>
      <c r="G27" s="33">
        <f t="shared" si="3"/>
        <v>-2500000</v>
      </c>
      <c r="H27" s="35">
        <f>+E27/F27-1</f>
        <v>-0.45454545454545459</v>
      </c>
      <c r="I27" s="58"/>
    </row>
    <row r="28" spans="2:9" ht="98.4" customHeight="1" outlineLevel="1" thickBot="1" x14ac:dyDescent="0.35">
      <c r="B28" s="41" t="s">
        <v>202</v>
      </c>
      <c r="C28" s="22" t="s">
        <v>203</v>
      </c>
      <c r="D28" s="25" t="s">
        <v>207</v>
      </c>
      <c r="E28" s="33">
        <v>1524000</v>
      </c>
      <c r="F28" s="34">
        <v>0</v>
      </c>
      <c r="G28" s="33">
        <f t="shared" si="3"/>
        <v>1524000</v>
      </c>
      <c r="H28" s="35" t="s">
        <v>204</v>
      </c>
      <c r="I28" s="58"/>
    </row>
    <row r="29" spans="2:9" ht="53.55" customHeight="1" outlineLevel="1" thickBot="1" x14ac:dyDescent="0.35">
      <c r="B29" s="41" t="s">
        <v>165</v>
      </c>
      <c r="C29" s="22" t="s">
        <v>166</v>
      </c>
      <c r="D29" s="25" t="s">
        <v>186</v>
      </c>
      <c r="E29" s="33">
        <v>2640000</v>
      </c>
      <c r="F29" s="34">
        <v>1000000</v>
      </c>
      <c r="G29" s="33">
        <f t="shared" si="3"/>
        <v>1640000</v>
      </c>
      <c r="H29" s="35">
        <f t="shared" si="2"/>
        <v>1.6400000000000001</v>
      </c>
      <c r="I29" s="58"/>
    </row>
    <row r="30" spans="2:9" ht="48.45" customHeight="1" outlineLevel="1" thickBot="1" x14ac:dyDescent="0.35">
      <c r="B30" s="41" t="s">
        <v>68</v>
      </c>
      <c r="C30" s="22" t="s">
        <v>69</v>
      </c>
      <c r="D30" s="25" t="s">
        <v>70</v>
      </c>
      <c r="E30" s="33">
        <v>3293214.921174</v>
      </c>
      <c r="F30" s="34">
        <v>4635580.3500000006</v>
      </c>
      <c r="G30" s="33">
        <f t="shared" si="3"/>
        <v>-1342365.4288260005</v>
      </c>
      <c r="H30" s="35">
        <f>+E30/F30-1</f>
        <v>-0.28957872099574333</v>
      </c>
      <c r="I30" s="58"/>
    </row>
    <row r="31" spans="2:9" ht="35.4" customHeight="1" outlineLevel="1" thickBot="1" x14ac:dyDescent="0.35">
      <c r="B31" s="41" t="s">
        <v>177</v>
      </c>
      <c r="C31" s="22" t="s">
        <v>178</v>
      </c>
      <c r="D31" s="25" t="s">
        <v>183</v>
      </c>
      <c r="E31" s="33">
        <v>340000</v>
      </c>
      <c r="F31" s="34">
        <v>330000</v>
      </c>
      <c r="G31" s="33">
        <f t="shared" ref="G31" si="4">+E31-F31</f>
        <v>10000</v>
      </c>
      <c r="H31" s="35">
        <f t="shared" si="2"/>
        <v>3.0303030303030276E-2</v>
      </c>
      <c r="I31" s="58"/>
    </row>
    <row r="32" spans="2:9" ht="43.5" customHeight="1" outlineLevel="1" thickBot="1" x14ac:dyDescent="0.35">
      <c r="B32" s="41" t="s">
        <v>167</v>
      </c>
      <c r="C32" s="22" t="s">
        <v>168</v>
      </c>
      <c r="D32" s="25" t="s">
        <v>187</v>
      </c>
      <c r="E32" s="33">
        <v>20012299.914047796</v>
      </c>
      <c r="F32" s="34">
        <v>12004099.970000001</v>
      </c>
      <c r="G32" s="33">
        <f t="shared" si="3"/>
        <v>8008199.9440477956</v>
      </c>
      <c r="H32" s="35">
        <f t="shared" si="2"/>
        <v>0.66712206363338011</v>
      </c>
      <c r="I32" s="58"/>
    </row>
    <row r="33" spans="2:12" ht="31.2" outlineLevel="1" thickBot="1" x14ac:dyDescent="0.35">
      <c r="B33" s="41" t="s">
        <v>71</v>
      </c>
      <c r="C33" s="22" t="s">
        <v>72</v>
      </c>
      <c r="D33" s="25" t="s">
        <v>73</v>
      </c>
      <c r="E33" s="33">
        <v>8651631</v>
      </c>
      <c r="F33" s="34">
        <v>15000000</v>
      </c>
      <c r="G33" s="33">
        <f t="shared" si="3"/>
        <v>-6348369</v>
      </c>
      <c r="H33" s="35">
        <f t="shared" si="2"/>
        <v>-0.42322459999999995</v>
      </c>
      <c r="I33" s="58"/>
    </row>
    <row r="34" spans="2:12" ht="52.95" customHeight="1" outlineLevel="1" thickBot="1" x14ac:dyDescent="0.35">
      <c r="B34" s="41" t="s">
        <v>74</v>
      </c>
      <c r="C34" s="22" t="s">
        <v>75</v>
      </c>
      <c r="D34" s="25" t="s">
        <v>76</v>
      </c>
      <c r="E34" s="33">
        <v>980000</v>
      </c>
      <c r="F34" s="34">
        <v>2225000</v>
      </c>
      <c r="G34" s="33">
        <f t="shared" si="3"/>
        <v>-1245000</v>
      </c>
      <c r="H34" s="35">
        <f t="shared" si="2"/>
        <v>-0.55955056179775275</v>
      </c>
      <c r="I34" s="58"/>
    </row>
    <row r="35" spans="2:12" ht="97.5" customHeight="1" outlineLevel="1" thickBot="1" x14ac:dyDescent="0.35">
      <c r="B35" s="41" t="s">
        <v>77</v>
      </c>
      <c r="C35" s="22" t="s">
        <v>78</v>
      </c>
      <c r="D35" s="25" t="s">
        <v>79</v>
      </c>
      <c r="E35" s="33">
        <v>278409.80676225608</v>
      </c>
      <c r="F35" s="34">
        <v>867701.73999989999</v>
      </c>
      <c r="G35" s="33">
        <f t="shared" si="3"/>
        <v>-589291.93323764391</v>
      </c>
      <c r="H35" s="35">
        <f t="shared" si="2"/>
        <v>-0.67914112196860621</v>
      </c>
      <c r="I35" s="58"/>
    </row>
    <row r="36" spans="2:12" ht="112.5" customHeight="1" outlineLevel="1" thickBot="1" x14ac:dyDescent="0.35">
      <c r="B36" s="41" t="s">
        <v>80</v>
      </c>
      <c r="C36" s="22" t="s">
        <v>81</v>
      </c>
      <c r="D36" s="25" t="s">
        <v>82</v>
      </c>
      <c r="E36" s="33">
        <v>0</v>
      </c>
      <c r="F36" s="34">
        <v>200000</v>
      </c>
      <c r="G36" s="33">
        <f t="shared" si="3"/>
        <v>-200000</v>
      </c>
      <c r="H36" s="35">
        <f t="shared" si="2"/>
        <v>-1</v>
      </c>
      <c r="I36" s="58"/>
    </row>
    <row r="37" spans="2:12" ht="67.5" customHeight="1" outlineLevel="1" thickBot="1" x14ac:dyDescent="0.35">
      <c r="B37" s="41" t="s">
        <v>83</v>
      </c>
      <c r="C37" s="22" t="s">
        <v>84</v>
      </c>
      <c r="D37" s="25" t="s">
        <v>85</v>
      </c>
      <c r="E37" s="33">
        <v>4711659</v>
      </c>
      <c r="F37" s="34">
        <v>6435000</v>
      </c>
      <c r="G37" s="33">
        <f t="shared" si="3"/>
        <v>-1723341</v>
      </c>
      <c r="H37" s="35">
        <f t="shared" si="2"/>
        <v>-0.26780745920745919</v>
      </c>
      <c r="I37" s="58"/>
    </row>
    <row r="38" spans="2:12" ht="96" customHeight="1" outlineLevel="1" thickBot="1" x14ac:dyDescent="0.35">
      <c r="B38" s="41" t="s">
        <v>86</v>
      </c>
      <c r="C38" s="22" t="s">
        <v>87</v>
      </c>
      <c r="D38" s="25" t="s">
        <v>88</v>
      </c>
      <c r="E38" s="33">
        <v>3508290.46</v>
      </c>
      <c r="F38" s="34">
        <v>7547800</v>
      </c>
      <c r="G38" s="33">
        <f t="shared" si="3"/>
        <v>-4039509.54</v>
      </c>
      <c r="H38" s="35">
        <f t="shared" si="2"/>
        <v>-0.53519032565780755</v>
      </c>
      <c r="I38" s="58"/>
    </row>
    <row r="39" spans="2:12" ht="158.4" customHeight="1" outlineLevel="1" thickBot="1" x14ac:dyDescent="0.35">
      <c r="B39" s="41" t="s">
        <v>89</v>
      </c>
      <c r="C39" s="22" t="s">
        <v>90</v>
      </c>
      <c r="D39" s="25" t="s">
        <v>91</v>
      </c>
      <c r="E39" s="33">
        <v>39718958.62855161</v>
      </c>
      <c r="F39" s="34">
        <v>40756340.010000005</v>
      </c>
      <c r="G39" s="33">
        <f t="shared" si="3"/>
        <v>-1037381.3814483956</v>
      </c>
      <c r="H39" s="35">
        <f t="shared" si="2"/>
        <v>-2.5453251719704584E-2</v>
      </c>
      <c r="I39" s="58"/>
    </row>
    <row r="40" spans="2:12" ht="45.6" customHeight="1" outlineLevel="1" thickBot="1" x14ac:dyDescent="0.35">
      <c r="B40" s="41" t="s">
        <v>193</v>
      </c>
      <c r="C40" s="22" t="s">
        <v>190</v>
      </c>
      <c r="D40" s="25" t="s">
        <v>194</v>
      </c>
      <c r="E40" s="33">
        <v>2364050.4</v>
      </c>
      <c r="F40" s="34">
        <v>2000000</v>
      </c>
      <c r="G40" s="33">
        <f>+E40-F40</f>
        <v>364050.39999999991</v>
      </c>
      <c r="H40" s="35">
        <f>+E40/F40-1</f>
        <v>0.1820252</v>
      </c>
      <c r="I40" s="58"/>
    </row>
    <row r="41" spans="2:12" ht="45.6" customHeight="1" outlineLevel="1" thickBot="1" x14ac:dyDescent="0.35">
      <c r="B41" s="41" t="s">
        <v>92</v>
      </c>
      <c r="C41" s="22" t="s">
        <v>93</v>
      </c>
      <c r="D41" s="25" t="s">
        <v>94</v>
      </c>
      <c r="E41" s="33">
        <v>0</v>
      </c>
      <c r="F41" s="34">
        <v>100000</v>
      </c>
      <c r="G41" s="33">
        <f t="shared" si="3"/>
        <v>-100000</v>
      </c>
      <c r="H41" s="35">
        <f t="shared" si="2"/>
        <v>-1</v>
      </c>
      <c r="I41" s="58"/>
    </row>
    <row r="42" spans="2:12" ht="46.95" customHeight="1" outlineLevel="1" thickBot="1" x14ac:dyDescent="0.35">
      <c r="B42" s="41" t="s">
        <v>95</v>
      </c>
      <c r="C42" s="22" t="s">
        <v>96</v>
      </c>
      <c r="D42" s="25" t="s">
        <v>97</v>
      </c>
      <c r="E42" s="33">
        <v>0</v>
      </c>
      <c r="F42" s="34">
        <v>400000</v>
      </c>
      <c r="G42" s="33">
        <f t="shared" si="3"/>
        <v>-400000</v>
      </c>
      <c r="H42" s="35">
        <f t="shared" si="2"/>
        <v>-1</v>
      </c>
      <c r="I42" s="58"/>
    </row>
    <row r="43" spans="2:12" ht="63" customHeight="1" outlineLevel="1" thickBot="1" x14ac:dyDescent="0.35">
      <c r="B43" s="41" t="s">
        <v>98</v>
      </c>
      <c r="C43" s="22" t="s">
        <v>99</v>
      </c>
      <c r="D43" s="25" t="s">
        <v>100</v>
      </c>
      <c r="E43" s="33">
        <v>171857.90540880006</v>
      </c>
      <c r="F43" s="34">
        <v>165247.98999989999</v>
      </c>
      <c r="G43" s="33">
        <f t="shared" si="3"/>
        <v>6609.9154089000658</v>
      </c>
      <c r="H43" s="35">
        <f t="shared" si="2"/>
        <v>3.9999974637537683E-2</v>
      </c>
      <c r="I43" s="58"/>
    </row>
    <row r="44" spans="2:12" ht="41.25" customHeight="1" outlineLevel="1" thickBot="1" x14ac:dyDescent="0.35">
      <c r="B44" s="41" t="s">
        <v>101</v>
      </c>
      <c r="C44" s="22" t="s">
        <v>102</v>
      </c>
      <c r="D44" s="25" t="s">
        <v>103</v>
      </c>
      <c r="E44" s="33">
        <v>50000</v>
      </c>
      <c r="F44" s="34">
        <v>50000</v>
      </c>
      <c r="G44" s="33">
        <f t="shared" si="3"/>
        <v>0</v>
      </c>
      <c r="H44" s="35">
        <f t="shared" si="2"/>
        <v>0</v>
      </c>
      <c r="I44" s="58"/>
    </row>
    <row r="45" spans="2:12" ht="19.5" customHeight="1" outlineLevel="1" thickBot="1" x14ac:dyDescent="0.35">
      <c r="B45" s="41" t="s">
        <v>104</v>
      </c>
      <c r="C45" s="22" t="s">
        <v>105</v>
      </c>
      <c r="D45" s="25" t="s">
        <v>106</v>
      </c>
      <c r="E45" s="33">
        <v>0</v>
      </c>
      <c r="F45" s="34">
        <v>50000</v>
      </c>
      <c r="G45" s="33">
        <f t="shared" si="3"/>
        <v>-50000</v>
      </c>
      <c r="H45" s="35">
        <f t="shared" si="2"/>
        <v>-1</v>
      </c>
      <c r="I45" s="58"/>
    </row>
    <row r="46" spans="2:12" s="43" customFormat="1" ht="19.5" customHeight="1" thickBot="1" x14ac:dyDescent="0.35">
      <c r="B46" s="49">
        <v>2</v>
      </c>
      <c r="C46" s="50" t="s">
        <v>107</v>
      </c>
      <c r="D46" s="42"/>
      <c r="E46" s="48">
        <f>SUM(E47:E60)</f>
        <v>6833025.8806708017</v>
      </c>
      <c r="F46" s="48">
        <f>SUM(F47:F60)</f>
        <v>6485434.499999701</v>
      </c>
      <c r="G46" s="48">
        <f>SUM(G47:G60)</f>
        <v>347591.38067110069</v>
      </c>
      <c r="H46" s="47">
        <f t="shared" si="2"/>
        <v>5.3595696737221976E-2</v>
      </c>
      <c r="I46" s="59"/>
      <c r="L46" s="44"/>
    </row>
    <row r="47" spans="2:12" ht="51" customHeight="1" outlineLevel="1" thickBot="1" x14ac:dyDescent="0.35">
      <c r="B47" s="41" t="s">
        <v>198</v>
      </c>
      <c r="C47" s="22" t="s">
        <v>199</v>
      </c>
      <c r="D47" s="25" t="s">
        <v>208</v>
      </c>
      <c r="E47" s="33">
        <v>35000</v>
      </c>
      <c r="F47" s="34">
        <v>0</v>
      </c>
      <c r="G47" s="33">
        <f t="shared" ref="G47:G60" si="5">+E47-F47</f>
        <v>35000</v>
      </c>
      <c r="H47" s="35" t="s">
        <v>204</v>
      </c>
      <c r="I47" s="58"/>
    </row>
    <row r="48" spans="2:12" ht="54.75" customHeight="1" outlineLevel="1" thickBot="1" x14ac:dyDescent="0.35">
      <c r="B48" s="41" t="s">
        <v>108</v>
      </c>
      <c r="C48" s="22" t="s">
        <v>109</v>
      </c>
      <c r="D48" s="25" t="s">
        <v>110</v>
      </c>
      <c r="E48" s="33">
        <v>1358287.7477568001</v>
      </c>
      <c r="F48" s="34">
        <v>1340661.2999998999</v>
      </c>
      <c r="G48" s="33">
        <f t="shared" ref="G48" si="6">+E48-F48</f>
        <v>17626.447756900219</v>
      </c>
      <c r="H48" s="35">
        <f t="shared" ref="H48" si="7">+E48/F48-1</f>
        <v>1.3147577062828208E-2</v>
      </c>
      <c r="I48" s="58"/>
    </row>
    <row r="49" spans="2:9" ht="53.25" customHeight="1" outlineLevel="1" thickBot="1" x14ac:dyDescent="0.35">
      <c r="B49" s="41" t="s">
        <v>111</v>
      </c>
      <c r="C49" s="22" t="s">
        <v>112</v>
      </c>
      <c r="D49" s="25" t="s">
        <v>113</v>
      </c>
      <c r="E49" s="33">
        <v>2000000</v>
      </c>
      <c r="F49" s="34">
        <v>2000000</v>
      </c>
      <c r="G49" s="33">
        <f t="shared" si="5"/>
        <v>0</v>
      </c>
      <c r="H49" s="35">
        <f t="shared" si="2"/>
        <v>0</v>
      </c>
      <c r="I49" s="58"/>
    </row>
    <row r="50" spans="2:9" ht="74.55" customHeight="1" outlineLevel="1" thickBot="1" x14ac:dyDescent="0.35">
      <c r="B50" s="41" t="s">
        <v>114</v>
      </c>
      <c r="C50" s="22" t="s">
        <v>115</v>
      </c>
      <c r="D50" s="25" t="s">
        <v>116</v>
      </c>
      <c r="E50" s="33">
        <v>50000</v>
      </c>
      <c r="F50" s="34">
        <v>50000</v>
      </c>
      <c r="G50" s="33">
        <f t="shared" si="5"/>
        <v>0</v>
      </c>
      <c r="H50" s="35">
        <f t="shared" si="2"/>
        <v>0</v>
      </c>
      <c r="I50" s="58"/>
    </row>
    <row r="51" spans="2:9" ht="77.25" customHeight="1" outlineLevel="1" thickBot="1" x14ac:dyDescent="0.35">
      <c r="B51" s="41" t="s">
        <v>117</v>
      </c>
      <c r="C51" s="22" t="s">
        <v>118</v>
      </c>
      <c r="D51" s="25" t="s">
        <v>119</v>
      </c>
      <c r="E51" s="33">
        <v>40000</v>
      </c>
      <c r="F51" s="34">
        <v>40000</v>
      </c>
      <c r="G51" s="33">
        <f t="shared" si="5"/>
        <v>0</v>
      </c>
      <c r="H51" s="35">
        <f t="shared" si="2"/>
        <v>0</v>
      </c>
      <c r="I51" s="58"/>
    </row>
    <row r="52" spans="2:9" ht="41.25" customHeight="1" outlineLevel="1" thickBot="1" x14ac:dyDescent="0.35">
      <c r="B52" s="41" t="s">
        <v>120</v>
      </c>
      <c r="C52" s="22" t="s">
        <v>121</v>
      </c>
      <c r="D52" s="25" t="s">
        <v>122</v>
      </c>
      <c r="E52" s="33">
        <v>150000</v>
      </c>
      <c r="F52" s="34">
        <v>150000</v>
      </c>
      <c r="G52" s="33">
        <f t="shared" si="5"/>
        <v>0</v>
      </c>
      <c r="H52" s="35">
        <f t="shared" si="2"/>
        <v>0</v>
      </c>
      <c r="I52" s="58"/>
    </row>
    <row r="53" spans="2:9" ht="44.55" customHeight="1" outlineLevel="1" thickBot="1" x14ac:dyDescent="0.35">
      <c r="B53" s="41" t="s">
        <v>123</v>
      </c>
      <c r="C53" s="22" t="s">
        <v>124</v>
      </c>
      <c r="D53" s="25" t="s">
        <v>125</v>
      </c>
      <c r="E53" s="33">
        <v>808287.74775680015</v>
      </c>
      <c r="F53" s="34">
        <v>790661.29999989993</v>
      </c>
      <c r="G53" s="33">
        <f t="shared" si="5"/>
        <v>17626.447756900219</v>
      </c>
      <c r="H53" s="35">
        <f t="shared" si="2"/>
        <v>2.2293297720404892E-2</v>
      </c>
      <c r="I53" s="58"/>
    </row>
    <row r="54" spans="2:9" ht="48" customHeight="1" outlineLevel="1" thickBot="1" x14ac:dyDescent="0.35">
      <c r="B54" s="41" t="s">
        <v>181</v>
      </c>
      <c r="C54" s="22" t="s">
        <v>182</v>
      </c>
      <c r="D54" s="25" t="s">
        <v>188</v>
      </c>
      <c r="E54" s="33">
        <v>438274</v>
      </c>
      <c r="F54" s="34">
        <v>200000</v>
      </c>
      <c r="G54" s="33">
        <f t="shared" si="5"/>
        <v>238274</v>
      </c>
      <c r="H54" s="35">
        <f t="shared" si="2"/>
        <v>1.19137</v>
      </c>
      <c r="I54" s="58"/>
    </row>
    <row r="55" spans="2:9" ht="64.5" customHeight="1" outlineLevel="1" thickBot="1" x14ac:dyDescent="0.35">
      <c r="B55" s="41" t="s">
        <v>126</v>
      </c>
      <c r="C55" s="22" t="s">
        <v>127</v>
      </c>
      <c r="D55" s="25" t="s">
        <v>128</v>
      </c>
      <c r="E55" s="33">
        <v>750500.88964359998</v>
      </c>
      <c r="F55" s="34">
        <v>742789.32000000007</v>
      </c>
      <c r="G55" s="33">
        <f t="shared" si="5"/>
        <v>7711.5696435999125</v>
      </c>
      <c r="H55" s="35">
        <f t="shared" si="2"/>
        <v>1.0381907003724766E-2</v>
      </c>
      <c r="I55" s="58"/>
    </row>
    <row r="56" spans="2:9" ht="54" customHeight="1" outlineLevel="1" thickBot="1" x14ac:dyDescent="0.35">
      <c r="B56" s="41" t="s">
        <v>129</v>
      </c>
      <c r="C56" s="22" t="s">
        <v>130</v>
      </c>
      <c r="D56" s="25" t="s">
        <v>131</v>
      </c>
      <c r="E56" s="33">
        <v>114571.93693920002</v>
      </c>
      <c r="F56" s="34">
        <v>200165.32</v>
      </c>
      <c r="G56" s="33">
        <f t="shared" si="5"/>
        <v>-85593.383060799984</v>
      </c>
      <c r="H56" s="35">
        <f t="shared" si="2"/>
        <v>-0.42761345002620821</v>
      </c>
      <c r="I56" s="58"/>
    </row>
    <row r="57" spans="2:9" ht="52.5" customHeight="1" outlineLevel="1" thickBot="1" x14ac:dyDescent="0.35">
      <c r="B57" s="41" t="s">
        <v>132</v>
      </c>
      <c r="C57" s="22" t="s">
        <v>133</v>
      </c>
      <c r="D57" s="25" t="s">
        <v>134</v>
      </c>
      <c r="E57" s="33">
        <v>717431.62163520022</v>
      </c>
      <c r="F57" s="34">
        <v>690991.93999989994</v>
      </c>
      <c r="G57" s="33">
        <f t="shared" si="5"/>
        <v>26439.68163530028</v>
      </c>
      <c r="H57" s="35">
        <f t="shared" si="2"/>
        <v>3.8263371979858629E-2</v>
      </c>
      <c r="I57" s="58"/>
    </row>
    <row r="58" spans="2:9" ht="52.5" customHeight="1" outlineLevel="1" thickBot="1" x14ac:dyDescent="0.35">
      <c r="B58" s="41" t="s">
        <v>200</v>
      </c>
      <c r="C58" s="22" t="s">
        <v>201</v>
      </c>
      <c r="D58" s="25" t="s">
        <v>206</v>
      </c>
      <c r="E58" s="33">
        <v>86100</v>
      </c>
      <c r="F58" s="34">
        <v>0</v>
      </c>
      <c r="G58" s="33">
        <f t="shared" si="5"/>
        <v>86100</v>
      </c>
      <c r="H58" s="60" t="s">
        <v>204</v>
      </c>
      <c r="I58" s="58"/>
    </row>
    <row r="59" spans="2:9" ht="50.25" customHeight="1" outlineLevel="1" thickBot="1" x14ac:dyDescent="0.35">
      <c r="B59" s="41" t="s">
        <v>135</v>
      </c>
      <c r="C59" s="22" t="s">
        <v>136</v>
      </c>
      <c r="D59" s="25" t="s">
        <v>137</v>
      </c>
      <c r="E59" s="33">
        <v>184571.93693920004</v>
      </c>
      <c r="F59" s="34">
        <v>180165.32</v>
      </c>
      <c r="G59" s="33">
        <f t="shared" si="5"/>
        <v>4406.6169392000302</v>
      </c>
      <c r="H59" s="35">
        <f t="shared" si="2"/>
        <v>2.4458741222783686E-2</v>
      </c>
      <c r="I59" s="58"/>
    </row>
    <row r="60" spans="2:9" ht="37.049999999999997" customHeight="1" outlineLevel="1" thickBot="1" x14ac:dyDescent="0.35">
      <c r="B60" s="41" t="s">
        <v>138</v>
      </c>
      <c r="C60" s="22" t="s">
        <v>139</v>
      </c>
      <c r="D60" s="25" t="s">
        <v>140</v>
      </c>
      <c r="E60" s="33">
        <v>100000</v>
      </c>
      <c r="F60" s="34">
        <v>100000</v>
      </c>
      <c r="G60" s="33">
        <f t="shared" si="5"/>
        <v>0</v>
      </c>
      <c r="H60" s="35">
        <f t="shared" si="2"/>
        <v>0</v>
      </c>
      <c r="I60" s="58"/>
    </row>
    <row r="61" spans="2:9" s="43" customFormat="1" ht="19.5" customHeight="1" thickBot="1" x14ac:dyDescent="0.35">
      <c r="B61" s="49" t="s">
        <v>141</v>
      </c>
      <c r="C61" s="50" t="s">
        <v>142</v>
      </c>
      <c r="D61" s="42"/>
      <c r="E61" s="53">
        <f>SUM(E62:E64)</f>
        <v>1325000</v>
      </c>
      <c r="F61" s="53">
        <f>SUM(F62:F64)</f>
        <v>1542710</v>
      </c>
      <c r="G61" s="53">
        <f>SUM(G62:G64)</f>
        <v>-217710</v>
      </c>
      <c r="H61" s="47">
        <f t="shared" ref="H61:H70" si="8">+E61/F61-1</f>
        <v>-0.14112179217092002</v>
      </c>
      <c r="I61" s="59"/>
    </row>
    <row r="62" spans="2:9" ht="25.2" hidden="1" customHeight="1" outlineLevel="1" thickBot="1" x14ac:dyDescent="0.35">
      <c r="B62" s="41" t="s">
        <v>179</v>
      </c>
      <c r="C62" s="22" t="s">
        <v>180</v>
      </c>
      <c r="D62" s="25" t="s">
        <v>184</v>
      </c>
      <c r="E62" s="33">
        <v>0</v>
      </c>
      <c r="F62" s="34">
        <v>0</v>
      </c>
      <c r="G62" s="33">
        <f t="shared" ref="G62:G63" si="9">+E62-F62</f>
        <v>0</v>
      </c>
      <c r="H62" s="35" t="e">
        <f t="shared" si="8"/>
        <v>#DIV/0!</v>
      </c>
      <c r="I62" s="58"/>
    </row>
    <row r="63" spans="2:9" ht="34.200000000000003" customHeight="1" outlineLevel="1" thickBot="1" x14ac:dyDescent="0.35">
      <c r="B63" s="41" t="s">
        <v>191</v>
      </c>
      <c r="C63" s="22" t="s">
        <v>192</v>
      </c>
      <c r="D63" s="25" t="s">
        <v>195</v>
      </c>
      <c r="E63" s="33">
        <v>0</v>
      </c>
      <c r="F63" s="34">
        <v>542710</v>
      </c>
      <c r="G63" s="33">
        <f t="shared" si="9"/>
        <v>-542710</v>
      </c>
      <c r="H63" s="35">
        <f>+E63/F63-1</f>
        <v>-1</v>
      </c>
      <c r="I63" s="58"/>
    </row>
    <row r="64" spans="2:9" ht="39" customHeight="1" outlineLevel="1" thickBot="1" x14ac:dyDescent="0.35">
      <c r="B64" s="41" t="s">
        <v>143</v>
      </c>
      <c r="C64" s="22" t="s">
        <v>144</v>
      </c>
      <c r="D64" s="25" t="s">
        <v>145</v>
      </c>
      <c r="E64" s="33">
        <v>1325000</v>
      </c>
      <c r="F64" s="34">
        <v>1000000</v>
      </c>
      <c r="G64" s="33">
        <f t="shared" ref="G64" si="10">+E64-F64</f>
        <v>325000</v>
      </c>
      <c r="H64" s="35">
        <f t="shared" si="8"/>
        <v>0.32499999999999996</v>
      </c>
      <c r="I64" s="58"/>
    </row>
    <row r="65" spans="2:9" s="43" customFormat="1" ht="19.5" customHeight="1" thickBot="1" x14ac:dyDescent="0.35">
      <c r="B65" s="49">
        <v>6</v>
      </c>
      <c r="C65" s="50" t="s">
        <v>146</v>
      </c>
      <c r="D65" s="42"/>
      <c r="E65" s="48">
        <f>SUM(E66:E71)</f>
        <v>32485459.9144031</v>
      </c>
      <c r="F65" s="48">
        <f>SUM(F66:F71)</f>
        <v>34490232.2299999</v>
      </c>
      <c r="G65" s="48">
        <f>SUM(G66:G71)</f>
        <v>-2004772.3155967991</v>
      </c>
      <c r="H65" s="47">
        <f t="shared" si="8"/>
        <v>-5.8125799276382728E-2</v>
      </c>
      <c r="I65" s="59"/>
    </row>
    <row r="66" spans="2:9" ht="43.5" customHeight="1" outlineLevel="1" thickBot="1" x14ac:dyDescent="0.35">
      <c r="B66" s="41" t="s">
        <v>147</v>
      </c>
      <c r="C66" s="22" t="s">
        <v>148</v>
      </c>
      <c r="D66" s="25" t="s">
        <v>149</v>
      </c>
      <c r="E66" s="33">
        <v>1827658.3860062778</v>
      </c>
      <c r="F66" s="34">
        <v>1757363.83</v>
      </c>
      <c r="G66" s="33">
        <f t="shared" ref="G66:G71" si="11">+E66-F66</f>
        <v>70294.556006277679</v>
      </c>
      <c r="H66" s="35">
        <f t="shared" si="8"/>
        <v>4.0000001596867785E-2</v>
      </c>
      <c r="I66" s="58"/>
    </row>
    <row r="67" spans="2:9" ht="63" customHeight="1" outlineLevel="1" thickBot="1" x14ac:dyDescent="0.35">
      <c r="B67" s="41" t="s">
        <v>150</v>
      </c>
      <c r="C67" s="22" t="s">
        <v>151</v>
      </c>
      <c r="D67" s="25" t="s">
        <v>152</v>
      </c>
      <c r="E67" s="33">
        <v>2400000</v>
      </c>
      <c r="F67" s="34">
        <v>4400000</v>
      </c>
      <c r="G67" s="33">
        <f t="shared" si="11"/>
        <v>-2000000</v>
      </c>
      <c r="H67" s="35">
        <f t="shared" si="8"/>
        <v>-0.45454545454545459</v>
      </c>
      <c r="I67" s="58"/>
    </row>
    <row r="68" spans="2:9" ht="61.95" customHeight="1" outlineLevel="1" thickBot="1" x14ac:dyDescent="0.35">
      <c r="B68" s="41" t="s">
        <v>174</v>
      </c>
      <c r="C68" s="22" t="s">
        <v>175</v>
      </c>
      <c r="D68" s="25" t="s">
        <v>176</v>
      </c>
      <c r="E68" s="33">
        <v>363449.72630082001</v>
      </c>
      <c r="F68" s="34">
        <v>354086.28</v>
      </c>
      <c r="G68" s="33">
        <f t="shared" si="11"/>
        <v>9363.4463008199818</v>
      </c>
      <c r="H68" s="35">
        <f t="shared" si="8"/>
        <v>2.6443968122176198E-2</v>
      </c>
      <c r="I68" s="58"/>
    </row>
    <row r="69" spans="2:9" ht="51.75" customHeight="1" outlineLevel="1" thickBot="1" x14ac:dyDescent="0.35">
      <c r="B69" s="41" t="s">
        <v>153</v>
      </c>
      <c r="C69" s="22" t="s">
        <v>154</v>
      </c>
      <c r="D69" s="25" t="s">
        <v>155</v>
      </c>
      <c r="E69" s="33">
        <v>10728596.846960001</v>
      </c>
      <c r="F69" s="34">
        <v>10508266.199999999</v>
      </c>
      <c r="G69" s="33">
        <f t="shared" si="11"/>
        <v>220330.64696000144</v>
      </c>
      <c r="H69" s="35">
        <f t="shared" si="8"/>
        <v>2.0967364431632163E-2</v>
      </c>
      <c r="I69" s="58"/>
    </row>
    <row r="70" spans="2:9" ht="51" customHeight="1" outlineLevel="1" thickBot="1" x14ac:dyDescent="0.35">
      <c r="B70" s="41" t="s">
        <v>156</v>
      </c>
      <c r="C70" s="22" t="s">
        <v>157</v>
      </c>
      <c r="D70" s="25" t="s">
        <v>158</v>
      </c>
      <c r="E70" s="33">
        <v>16165754.955136001</v>
      </c>
      <c r="F70" s="34">
        <v>16470515.919999899</v>
      </c>
      <c r="G70" s="33">
        <f t="shared" si="11"/>
        <v>-304760.96486389823</v>
      </c>
      <c r="H70" s="35">
        <f t="shared" si="8"/>
        <v>-1.850342553591966E-2</v>
      </c>
      <c r="I70" s="58"/>
    </row>
    <row r="71" spans="2:9" ht="45" customHeight="1" outlineLevel="1" thickBot="1" x14ac:dyDescent="0.35">
      <c r="B71" s="41" t="s">
        <v>173</v>
      </c>
      <c r="C71" s="22" t="s">
        <v>159</v>
      </c>
      <c r="D71" s="25" t="s">
        <v>160</v>
      </c>
      <c r="E71" s="33">
        <v>1000000</v>
      </c>
      <c r="F71" s="34">
        <v>1000000</v>
      </c>
      <c r="G71" s="33">
        <f t="shared" si="11"/>
        <v>0</v>
      </c>
      <c r="H71" s="35">
        <f t="shared" ref="H71" si="12">+E71/F71-1</f>
        <v>0</v>
      </c>
      <c r="I71" s="58"/>
    </row>
    <row r="72" spans="2:9" s="43" customFormat="1" ht="19.5" customHeight="1" outlineLevel="1" thickBot="1" x14ac:dyDescent="0.35">
      <c r="B72" s="49">
        <v>9</v>
      </c>
      <c r="C72" s="50" t="s">
        <v>169</v>
      </c>
      <c r="D72" s="42"/>
      <c r="E72" s="48">
        <f>SUM(E73)</f>
        <v>0</v>
      </c>
      <c r="F72" s="48">
        <f>SUM(F73)</f>
        <v>0</v>
      </c>
      <c r="G72" s="48">
        <f>SUM(G73)</f>
        <v>0</v>
      </c>
      <c r="H72" s="47">
        <v>0</v>
      </c>
      <c r="I72" s="59"/>
    </row>
    <row r="73" spans="2:9" ht="57" customHeight="1" outlineLevel="1" thickBot="1" x14ac:dyDescent="0.35">
      <c r="B73" s="41" t="s">
        <v>170</v>
      </c>
      <c r="C73" s="22" t="s">
        <v>171</v>
      </c>
      <c r="D73" s="25" t="s">
        <v>172</v>
      </c>
      <c r="E73" s="33">
        <v>0</v>
      </c>
      <c r="F73" s="34">
        <v>0</v>
      </c>
      <c r="G73" s="33">
        <f t="shared" ref="G73" si="13">+E73-F73</f>
        <v>0</v>
      </c>
      <c r="H73" s="35">
        <v>0</v>
      </c>
      <c r="I73" s="58"/>
    </row>
    <row r="74" spans="2:9" s="43" customFormat="1" ht="14.4" thickBot="1" x14ac:dyDescent="0.35">
      <c r="B74" s="49"/>
      <c r="C74" s="50" t="s">
        <v>162</v>
      </c>
      <c r="D74" s="42"/>
      <c r="E74" s="48">
        <f>+E6+E25+E46+E61+E65+E72</f>
        <v>1758922700.8710186</v>
      </c>
      <c r="F74" s="48">
        <f>+F6+F25+F46+F61+F65+F72</f>
        <v>1675259097.0499992</v>
      </c>
      <c r="G74" s="48">
        <f>+G6+G25+G46+G61+G65+G72</f>
        <v>83663603.821019053</v>
      </c>
      <c r="H74" s="47">
        <f>+E74/F74-1</f>
        <v>4.9940695124917944E-2</v>
      </c>
      <c r="I74" s="59"/>
    </row>
    <row r="75" spans="2:9" x14ac:dyDescent="0.3">
      <c r="B75" s="21"/>
      <c r="E75" s="30"/>
      <c r="F75" s="30"/>
      <c r="G75" s="30"/>
      <c r="H75" s="30"/>
    </row>
    <row r="76" spans="2:9" x14ac:dyDescent="0.3">
      <c r="B76" s="21"/>
      <c r="C76" s="10" t="s">
        <v>161</v>
      </c>
      <c r="E76" s="12"/>
      <c r="F76" s="13"/>
      <c r="G76" s="12"/>
      <c r="H76" s="14"/>
      <c r="I76" s="14"/>
    </row>
    <row r="77" spans="2:9" ht="27.6" x14ac:dyDescent="0.3">
      <c r="C77" s="11" t="s">
        <v>163</v>
      </c>
      <c r="E77" s="15"/>
      <c r="F77" s="15"/>
      <c r="G77" s="15"/>
      <c r="H77" s="16"/>
      <c r="I77" s="16"/>
    </row>
    <row r="79" spans="2:9" x14ac:dyDescent="0.3">
      <c r="C79" s="11" t="s">
        <v>205</v>
      </c>
      <c r="E79" s="15"/>
      <c r="F79" s="15"/>
      <c r="G79" s="15"/>
    </row>
    <row r="81" spans="3:9" x14ac:dyDescent="0.3">
      <c r="E81" s="15"/>
      <c r="F81" s="15"/>
      <c r="G81" s="15"/>
      <c r="H81" s="16"/>
      <c r="I81" s="16"/>
    </row>
    <row r="83" spans="3:9" x14ac:dyDescent="0.3">
      <c r="C83" s="21"/>
      <c r="H83" s="17"/>
      <c r="I83" s="17"/>
    </row>
    <row r="84" spans="3:9" x14ac:dyDescent="0.3">
      <c r="E84" s="12"/>
      <c r="F84" s="12"/>
      <c r="G84" s="12"/>
      <c r="H84" s="14"/>
      <c r="I84" s="14"/>
    </row>
  </sheetData>
  <sheetProtection algorithmName="SHA-512" hashValue="eIv1vhm5+RkmN7Q+D7YJRkENq830XAyylbGK0dEaSaADe+qYUwMKmYXoKJne+HRDyVMRtHyjB6hJnxIg9Ep88g==" saltValue="kmLCvcFJql6NUlkz8YL6fQ==" spinCount="100000" sheet="1" objects="1" scenarios="1"/>
  <autoFilter ref="B5:H70" xr:uid="{00000000-0009-0000-0000-000001000000}"/>
  <mergeCells count="2">
    <mergeCell ref="B2:H2"/>
    <mergeCell ref="B3:H3"/>
  </mergeCells>
  <dataValidations count="1">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B72:I73" xr:uid="{F4064375-42BF-415B-840D-3F230AB1A02B}"/>
  </dataValidations>
  <printOptions horizontalCentered="1"/>
  <pageMargins left="0.47244094488188981" right="0.27559055118110237" top="0.15748031496062992" bottom="0.43307086614173229" header="0" footer="0"/>
  <pageSetup scale="53" firstPageNumber="54" fitToHeight="0" orientation="portrait" useFirstPageNumber="1" r:id="rId1"/>
  <headerFooter alignWithMargins="0">
    <oddFooter>&amp;R&amp;12 &amp;P&amp;C&amp;1#&amp;"Calibri"&amp;10&amp;K000000Uso Interno</oddFooter>
  </headerFooter>
  <ignoredErrors>
    <ignoredError sqref="E75:F75 E76" formulaRange="1"/>
    <ignoredError sqref="G64 G75:G76" formula="1" formulaRange="1"/>
    <ignoredError sqref="H25 H46 H65:H66 H75:H76" evalError="1" formula="1" formulaRange="1"/>
    <ignoredError sqref="H77:H78" evalError="1"/>
    <ignoredError sqref="B61 B6" numberStoredAsText="1"/>
    <ignoredError sqref="G25 G46 G65 G72 G61"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3976DC9F8F37F46A7B4B60F40358CB8" ma:contentTypeVersion="2" ma:contentTypeDescription="Crear nuevo documento." ma:contentTypeScope="" ma:versionID="ba684d94e15dbc5cc91142f353b05497">
  <xsd:schema xmlns:xsd="http://www.w3.org/2001/XMLSchema" xmlns:xs="http://www.w3.org/2001/XMLSchema" xmlns:p="http://schemas.microsoft.com/office/2006/metadata/properties" xmlns:ns1="http://schemas.microsoft.com/sharepoint/v3" xmlns:ns2="b9fc4df0-8f56-46e7-b005-54afe0044df7" targetNamespace="http://schemas.microsoft.com/office/2006/metadata/properties" ma:root="true" ma:fieldsID="6bf0c3bc4eec3e9803908527b4f8f57f" ns1:_="" ns2:_="">
    <xsd:import namespace="http://schemas.microsoft.com/sharepoint/v3"/>
    <xsd:import namespace="b9fc4df0-8f56-46e7-b005-54afe0044df7"/>
    <xsd:element name="properties">
      <xsd:complexType>
        <xsd:sequence>
          <xsd:element name="documentManagement">
            <xsd:complexType>
              <xsd:all>
                <xsd:element ref="ns1:PublishingStartDate" minOccurs="0"/>
                <xsd:element ref="ns1:PublishingExpirationDate"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fc4df0-8f56-46e7-b005-54afe0044df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0742D4C-3E5A-49B1-B450-3973D47A346E}"/>
</file>

<file path=customXml/itemProps2.xml><?xml version="1.0" encoding="utf-8"?>
<ds:datastoreItem xmlns:ds="http://schemas.openxmlformats.org/officeDocument/2006/customXml" ds:itemID="{5E10C481-2ABB-4CA9-A275-04B960FF973D}"/>
</file>

<file path=customXml/itemProps3.xml><?xml version="1.0" encoding="utf-8"?>
<ds:datastoreItem xmlns:ds="http://schemas.openxmlformats.org/officeDocument/2006/customXml" ds:itemID="{F9D0FE1A-4FE8-49DC-BD8D-D0EBE2D6DC8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PRESUPUESTO 2026</vt:lpstr>
      <vt:lpstr>'PRESUPUESTO 2026'!Área_de_impresión</vt:lpstr>
      <vt:lpstr>'PRESUPUESTO 2026'!Títulos_a_imprimir</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VARGAS VALERIA</dc:creator>
  <cp:lastModifiedBy>FERNANDEZ VARGAS VALERIA</cp:lastModifiedBy>
  <dcterms:created xsi:type="dcterms:W3CDTF">2020-07-21T18:06:29Z</dcterms:created>
  <dcterms:modified xsi:type="dcterms:W3CDTF">2025-08-12T15:16:31Z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2024-03-06T21:57:08Z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4005da0e-ceef-4aa1-822c-1aaa1af097fd</vt:lpwstr>
  </property>
  <property fmtid="{D5CDD505-2E9C-101B-9397-08002B2CF9AE}" pid="8" name="MSIP_Label_b8b4be34-365a-4a68-b9fb-75c1b6874315_ContentBits">
    <vt:lpwstr>2</vt:lpwstr>
  </property>
  <property fmtid="{D5CDD505-2E9C-101B-9397-08002B2CF9AE}" pid="9" name="ContentTypeId">
    <vt:lpwstr>0x01010053976DC9F8F37F46A7B4B60F40358CB8</vt:lpwstr>
  </property>
</Properties>
</file>