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bccr.sharepoint.com/sites/SUGESE/institucionales/GestionAdministrativa/"/>
    </mc:Choice>
  </mc:AlternateContent>
  <xr:revisionPtr revIDLastSave="1220" documentId="8_{190AD0FF-71DD-46BE-85E7-4027ABCAF6CE}" xr6:coauthVersionLast="47" xr6:coauthVersionMax="47" xr10:uidLastSave="{01EC9654-A151-4D37-8862-E831C46AD647}"/>
  <bookViews>
    <workbookView xWindow="-110" yWindow="-110" windowWidth="19420" windowHeight="10300" tabRatio="595" xr2:uid="{00000000-000D-0000-FFFF-FFFF00000000}"/>
  </bookViews>
  <sheets>
    <sheet name="Detalle" sheetId="1" r:id="rId1"/>
    <sheet name="Hoja2"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8" i="1" l="1"/>
  <c r="H29" i="1"/>
  <c r="K67" i="1" l="1"/>
  <c r="H93" i="1" l="1"/>
  <c r="H136" i="1"/>
  <c r="H24" i="1" l="1"/>
  <c r="H74" i="1"/>
  <c r="H139" i="1"/>
  <c r="K66" i="1"/>
  <c r="H94" i="1" l="1"/>
  <c r="H97" i="1" l="1"/>
  <c r="H98" i="1"/>
  <c r="H133" i="1"/>
  <c r="H137" i="1" l="1"/>
  <c r="H96" i="1" l="1"/>
  <c r="H95" i="1" l="1"/>
  <c r="H14" i="1"/>
  <c r="H23" i="1" l="1"/>
  <c r="R52" i="1" l="1"/>
  <c r="H85" i="1"/>
  <c r="H79" i="1"/>
  <c r="H18" i="1"/>
  <c r="H76" i="1" l="1"/>
  <c r="H6" i="1"/>
  <c r="H118" i="1" l="1"/>
  <c r="H38" i="1" l="1"/>
  <c r="H37" i="1"/>
  <c r="H58" i="1"/>
  <c r="E1" i="1" l="1"/>
  <c r="H62" i="1"/>
  <c r="H36" i="1" l="1"/>
  <c r="H126" i="1"/>
  <c r="H101" i="1"/>
  <c r="H12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tc={A57F8A5B-4E96-4319-BE3C-001EA3C9CF31}</author>
    <author>MORALES HIDALGO ALEXANDER</author>
  </authors>
  <commentList>
    <comment ref="N7" authorId="0" shapeId="0" xr:uid="{A57F8A5B-4E96-4319-BE3C-001EA3C9CF31}">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QUE MICHI ME LO PROPORCIONE</t>
      </text>
    </comment>
    <comment ref="E19" authorId="1" shapeId="0" xr:uid="{647B208C-301D-4819-85B9-FC2499AC6B37}">
      <text>
        <r>
          <rPr>
            <b/>
            <sz val="11"/>
            <color indexed="81"/>
            <rFont val="Tahoma"/>
            <family val="2"/>
          </rPr>
          <t>MORALES HIDALGO ALEXANDER:</t>
        </r>
        <r>
          <rPr>
            <sz val="11"/>
            <color indexed="81"/>
            <rFont val="Tahoma"/>
            <family val="2"/>
          </rPr>
          <t xml:space="preserve">
Esta solped se anuló</t>
        </r>
      </text>
    </comment>
    <comment ref="M62" authorId="1" shapeId="0" xr:uid="{2A4FB0F8-A88D-479B-97C5-1CD01457FA64}">
      <text>
        <r>
          <rPr>
            <b/>
            <sz val="11"/>
            <color indexed="81"/>
            <rFont val="Tahoma"/>
            <family val="2"/>
          </rPr>
          <t>MORALES HIDALGO ALEXANDER:</t>
        </r>
        <r>
          <rPr>
            <sz val="11"/>
            <color indexed="81"/>
            <rFont val="Tahoma"/>
            <family val="2"/>
          </rPr>
          <t xml:space="preserve">
</t>
        </r>
      </text>
    </comment>
    <comment ref="G65" authorId="1" shapeId="0" xr:uid="{49B139D3-8BB0-40AB-9DD8-8CACADA22B3A}">
      <text>
        <r>
          <rPr>
            <b/>
            <sz val="11"/>
            <color indexed="81"/>
            <rFont val="Tahoma"/>
            <family val="2"/>
          </rPr>
          <t>MORALES HIDALGO ALEXANDER:</t>
        </r>
        <r>
          <rPr>
            <sz val="11"/>
            <color indexed="81"/>
            <rFont val="Tahoma"/>
            <family val="2"/>
          </rPr>
          <t xml:space="preserve">
No lo indica la orden de pedido
</t>
        </r>
      </text>
    </comment>
    <comment ref="L65" authorId="1" shapeId="0" xr:uid="{E82BA91F-0A04-4FE5-A0D9-46679479D6D6}">
      <text>
        <r>
          <rPr>
            <b/>
            <sz val="11"/>
            <color indexed="81"/>
            <rFont val="Tahoma"/>
            <family val="2"/>
          </rPr>
          <t>MORALES HIDALGO ALEXANDER:</t>
        </r>
        <r>
          <rPr>
            <sz val="11"/>
            <color indexed="81"/>
            <rFont val="Tahoma"/>
            <family val="2"/>
          </rPr>
          <t xml:space="preserve">
FALTA ACTA MANUAL P115
</t>
        </r>
      </text>
    </comment>
    <comment ref="H89" authorId="1" shapeId="0" xr:uid="{2F0D7B3D-5B7B-4B17-9AF0-15B3746F54A1}">
      <text>
        <r>
          <rPr>
            <b/>
            <sz val="11"/>
            <color indexed="81"/>
            <rFont val="Tahoma"/>
            <charset val="1"/>
          </rPr>
          <t>MORALES HIDALGO ALEXANDER:</t>
        </r>
        <r>
          <rPr>
            <sz val="11"/>
            <color indexed="81"/>
            <rFont val="Tahoma"/>
            <charset val="1"/>
          </rPr>
          <t xml:space="preserve">
Pendiente de que la Proveeduría haga el pago correcto
</t>
        </r>
      </text>
    </comment>
    <comment ref="L116" authorId="1" shapeId="0" xr:uid="{EC10CABC-9CD0-4986-943F-AB80E9CF398F}">
      <text>
        <r>
          <rPr>
            <b/>
            <sz val="11"/>
            <color indexed="81"/>
            <rFont val="Tahoma"/>
            <charset val="1"/>
          </rPr>
          <t>MORALES HIDALGO ALEXANDER:</t>
        </r>
        <r>
          <rPr>
            <sz val="11"/>
            <color indexed="81"/>
            <rFont val="Tahoma"/>
            <charset val="1"/>
          </rPr>
          <t xml:space="preserve">
</t>
        </r>
      </text>
    </comment>
    <comment ref="N118" authorId="1" shapeId="0" xr:uid="{F30F27BB-FEEC-4FB7-82D4-31AB1338911B}">
      <text>
        <r>
          <rPr>
            <b/>
            <sz val="11"/>
            <color indexed="81"/>
            <rFont val="Tahoma"/>
            <family val="2"/>
          </rPr>
          <t>MORALES HIDALGO ALEXANDER:</t>
        </r>
        <r>
          <rPr>
            <sz val="11"/>
            <color indexed="81"/>
            <rFont val="Tahoma"/>
            <family val="2"/>
          </rPr>
          <t xml:space="preserve">
No hay solicitud de pago por lo que se agregó el acta manual 24 P69</t>
        </r>
      </text>
    </comment>
  </commentList>
</comments>
</file>

<file path=xl/sharedStrings.xml><?xml version="1.0" encoding="utf-8"?>
<sst xmlns="http://schemas.openxmlformats.org/spreadsheetml/2006/main" count="1262" uniqueCount="692">
  <si>
    <t>Procesos de Contratación Administrativa Sugese 2025</t>
  </si>
  <si>
    <t>Cuenta Presupuestaria</t>
  </si>
  <si>
    <t>Nombre de la contratación</t>
  </si>
  <si>
    <t>Año</t>
  </si>
  <si>
    <t>Estatus</t>
  </si>
  <si>
    <t>Contrato</t>
  </si>
  <si>
    <t xml:space="preserve">Proceso </t>
  </si>
  <si>
    <t>Monto adjudicado</t>
  </si>
  <si>
    <t>Adjudicado a</t>
  </si>
  <si>
    <t>Pago</t>
  </si>
  <si>
    <t>Factura #</t>
  </si>
  <si>
    <t>Acta/Solicitud Sicop</t>
  </si>
  <si>
    <t>Solicitud de Pago</t>
  </si>
  <si>
    <t>Analista</t>
  </si>
  <si>
    <t>FINIQUITOS 2025</t>
  </si>
  <si>
    <t>Provisional</t>
  </si>
  <si>
    <t>Definitiva</t>
  </si>
  <si>
    <t>1.01.99</t>
  </si>
  <si>
    <t>Derecho de participación de las superintendencias (Sugese, Sugeval, Supen y Sugef) como expositor en la Expo móvil 2025, a realizarse del 20 al 30 de marzo del presente año.</t>
  </si>
  <si>
    <t>Ejecutado</t>
  </si>
  <si>
    <t>2025LD-000005-0004900001</t>
  </si>
  <si>
    <t>AIVEMA</t>
  </si>
  <si>
    <t>P89</t>
  </si>
  <si>
    <t>*7122025000000427</t>
  </si>
  <si>
    <t>*392025131000034</t>
  </si>
  <si>
    <t>*7132025000000208</t>
  </si>
  <si>
    <t>Wendy Bermúdez Cubillo</t>
  </si>
  <si>
    <t>1,</t>
  </si>
  <si>
    <t>Elaborar contrato a nombre del contratista La Tres Letras del Génesis, S.A., según proceso de contratación vigente 2024LY-000007-0004900001, por pago conjunto SUGEF, SEGEVAL, SUPEN y SUGESE de Stand para la participación de la Superintendencia General de Seguros en la Expo Construcción, del 05 al 09 de marzo de 2025. Costo con IVA ¢1.936.400,59.</t>
  </si>
  <si>
    <t>2024LY-000007-0004900001</t>
  </si>
  <si>
    <t>LAS TRES LETRAS DEL GENESIS</t>
  </si>
  <si>
    <t>P20</t>
  </si>
  <si>
    <t>7122025000000042</t>
  </si>
  <si>
    <t>392025131000006</t>
  </si>
  <si>
    <t>1.03.01.01</t>
  </si>
  <si>
    <t>Publicación en La Gaceta del oficio SGS-R-2604-2025</t>
  </si>
  <si>
    <t>2024PX-000030-0004900001</t>
  </si>
  <si>
    <t>JUNTA ADMINISTRATIVA DE LA IMPRENTA NACIONAL</t>
  </si>
  <si>
    <t>P36</t>
  </si>
  <si>
    <t>7122025000000159</t>
  </si>
  <si>
    <t>392025131000013</t>
  </si>
  <si>
    <t>?</t>
  </si>
  <si>
    <t>Alejandra Agüero Aguilar.</t>
  </si>
  <si>
    <t>Servicio de medio de comunicación masivo con alcance en todo el territorio nacional para edición impresa, que redacte, edite, diseñe, imprima, inserte y publique, tres booklets del presente año, especializados en temas de seguros.</t>
  </si>
  <si>
    <t>2024LE-000008-0004900001</t>
  </si>
  <si>
    <t>La Nacion, Sociedad Anonima</t>
  </si>
  <si>
    <t>P40
P41
P73</t>
  </si>
  <si>
    <t xml:space="preserve">10000010022
10000010023
10000112457
</t>
  </si>
  <si>
    <t>1,03.01.01</t>
  </si>
  <si>
    <t>Servicio de Producción gráfica (no colocación) para publicidad en exteriores con adaptaciones en diferentes formatos de OOH Out of Home. Booklets Modalidad flipbook, para uso Institucional-SUGESE</t>
  </si>
  <si>
    <t>En proceso de contratación</t>
  </si>
  <si>
    <t xml:space="preserve">2024LY-000007-0004900001 </t>
  </si>
  <si>
    <t>1.03.01.02</t>
  </si>
  <si>
    <t>Servicio de Video Informativo.</t>
  </si>
  <si>
    <t>P31</t>
  </si>
  <si>
    <t>7122025000000070</t>
  </si>
  <si>
    <t>382025131000003</t>
  </si>
  <si>
    <t>713202500000005-3</t>
  </si>
  <si>
    <t>1.03.02.01</t>
  </si>
  <si>
    <t>Articulos Promocionales, para el uso Institucional.</t>
  </si>
  <si>
    <t>En ejecución</t>
  </si>
  <si>
    <t>SERVICIO DE ELABORACION DE PLAN DE MEDIOS PARA DIFUSION DE SERVICIOS E INFORMACION INSTITUCIONAL</t>
  </si>
  <si>
    <t>P54</t>
  </si>
  <si>
    <t>7122025000000191</t>
  </si>
  <si>
    <t>392025131000021</t>
  </si>
  <si>
    <t xml:space="preserve">	7132025000000114</t>
  </si>
  <si>
    <t>1.03.03</t>
  </si>
  <si>
    <t>Servicio de Impresion de Folletos, segun el contrato 2024LD-000057-0004900001</t>
  </si>
  <si>
    <t>2024LD-000057-0004900001</t>
  </si>
  <si>
    <t>P90</t>
  </si>
  <si>
    <t>7122025000000425</t>
  </si>
  <si>
    <t>392025131000035</t>
  </si>
  <si>
    <t>713202500000020-6</t>
  </si>
  <si>
    <t>Greedy Chinchilla Cascante</t>
  </si>
  <si>
    <t>1.03.07</t>
  </si>
  <si>
    <t>Suscripcción de la SUGESE a la IFRS (en español NIIF)</t>
  </si>
  <si>
    <t>IFRS FOUNDATION</t>
  </si>
  <si>
    <t>P76</t>
  </si>
  <si>
    <t>N/S</t>
  </si>
  <si>
    <t>Pago del Servicio de consulta de información Jurídica a nivel nacional e internacional, para la Sugese, con el proveedor Vlex Networks  por el II año de Prorroga</t>
  </si>
  <si>
    <t>2023ld-000060-0004900001</t>
  </si>
  <si>
    <t>VLEX</t>
  </si>
  <si>
    <t>P108</t>
  </si>
  <si>
    <t>INV-N-300595 / 21/08/2025</t>
  </si>
  <si>
    <t>39202509100007-0</t>
  </si>
  <si>
    <t>N/A</t>
  </si>
  <si>
    <t>1.04.04</t>
  </si>
  <si>
    <t>Servicio para la actualización de tablas de vida conforme a lo establecido en el pliego de condiciones. Continuidad</t>
  </si>
  <si>
    <t>2024LD-000041-0004900001</t>
  </si>
  <si>
    <t>FUNDACION DE LA UNIVERSIDAD DE COSTA RICA PARA LA INVESTIGACION</t>
  </si>
  <si>
    <t>P39</t>
  </si>
  <si>
    <t xml:space="preserve">Ileana Valverde Cordero </t>
  </si>
  <si>
    <t>Gestion de Redes sociales - SUGESE-2025</t>
  </si>
  <si>
    <t xml:space="preserve"> 2024LY-000007-0004900001</t>
  </si>
  <si>
    <t>392025131000007
392025131000007</t>
  </si>
  <si>
    <t xml:space="preserve">7132025000000030
	7132025000000031
</t>
  </si>
  <si>
    <t>Gestión de redes 2025 CONTROLES VIDEO TECNICOS</t>
  </si>
  <si>
    <t>2024LE-000007-0004900001</t>
  </si>
  <si>
    <t>CONTROLES VIDEO TECNICOS DE COSTA RICA SA.</t>
  </si>
  <si>
    <t>Gesstión de Estudio de Mercado</t>
  </si>
  <si>
    <t xml:space="preserve"> Servicios de asesoría para la implementación de las Normas Internacionales de Sostenibilidad (ISSB) S1 y S2 en el sistema financiero supervisado.
Segun el contrato #2024LD-000137-0004900001</t>
  </si>
  <si>
    <t>2024LD-000137-0004900001</t>
  </si>
  <si>
    <t>KPMG SOCIEDAD ANONIMA</t>
  </si>
  <si>
    <t>Contratación de creación de concepto creativo para la imagen corporativa de la reunión del Marcket Condut Working Group de IAIS 2025</t>
  </si>
  <si>
    <t>2024lY-000007-0004900001</t>
  </si>
  <si>
    <t xml:space="preserve">LA TRES LETRAS DEL GENESIS SOCIEDAD ANONIMA
</t>
  </si>
  <si>
    <t>P44</t>
  </si>
  <si>
    <t>7122025000000142</t>
  </si>
  <si>
    <t>392025131000014</t>
  </si>
  <si>
    <t>713202500000003-1</t>
  </si>
  <si>
    <t xml:space="preserve">SERVICIO DE DISEÑO DE ARTES PARA MATERIAL PROMOCIONAL PARA INFORMACION AL USUARIO
</t>
  </si>
  <si>
    <t>Diseño y Produccion de la Memoria Institucional ( SUGESE )</t>
  </si>
  <si>
    <t>P60</t>
  </si>
  <si>
    <t>7122025000000211</t>
  </si>
  <si>
    <t>392025131000017</t>
  </si>
  <si>
    <t>713202500000012-7</t>
  </si>
  <si>
    <t>1.04.04.04</t>
  </si>
  <si>
    <t>Contratar a un consultor o empresa consultora para que realice un diagnóstico de la exposición a los riesgos de LC/FT/FPADM a los que se enfrenta el mercado de seguros costarricense, a fin de promover las mejores prácticas para prevenirlos y así orientar los recursos y los esfuerzos de supervisión de manera efectiva y eficiente y cumplir con los estándares internacionales de GAFI.</t>
  </si>
  <si>
    <t>2025LD-000016-0004900001</t>
  </si>
  <si>
    <t>WILLIAM FERNANDO WILCHES</t>
  </si>
  <si>
    <t>Medición de campaña sobre el Seguro Riesgos del Trabajo (RT)</t>
  </si>
  <si>
    <t>P83</t>
  </si>
  <si>
    <t>7122025000000388</t>
  </si>
  <si>
    <t>392025131000031</t>
  </si>
  <si>
    <t>713202500000019-3</t>
  </si>
  <si>
    <t>Servicio de Consultoria en Transformacion Digital-SU</t>
  </si>
  <si>
    <t>2024LD-000078-0004900001</t>
  </si>
  <si>
    <t xml:space="preserve">LATAM TRAINING &amp; SOLUTIONS SOCIEDAD ANONIMA
</t>
  </si>
  <si>
    <t>1.04.04.01</t>
  </si>
  <si>
    <t>Prórroga segundo año 2025 al 2026, auditoría de seguimiento Institucional SUGESE</t>
  </si>
  <si>
    <t>2024LD-000047-0004900001</t>
  </si>
  <si>
    <t xml:space="preserve">ASOCIACION INSTITUTO DE NORMAS TECNICAS DE COSTA RICA
</t>
  </si>
  <si>
    <t>P104</t>
  </si>
  <si>
    <t>1.04.99</t>
  </si>
  <si>
    <t>Servicio de traducción simultánea para una reunión virtual el día 06 de febrero en horario de 9am a 10:30am, esta reunión será en la plataforma webex y contará con la participación entre 15-20 personas. Según el  Reglamento consideraciones de orden legal y reglamentario</t>
  </si>
  <si>
    <t>2021LA-000009-00049 00001</t>
  </si>
  <si>
    <t>INVERSIONES CINDYSA, S.A</t>
  </si>
  <si>
    <t>P19</t>
  </si>
  <si>
    <t>Servicio de traduccion de un Documento MAP (IAIS)</t>
  </si>
  <si>
    <t>2021LA-000009-0004900001</t>
  </si>
  <si>
    <t>INVERSIONES CYNDISA SOCIEDAD ANONIMA</t>
  </si>
  <si>
    <t>P59</t>
  </si>
  <si>
    <t>7122025000000265</t>
  </si>
  <si>
    <t>392025131000022</t>
  </si>
  <si>
    <t>7132025000000124</t>
  </si>
  <si>
    <t>Servicio de traduccion de un Documento MAP (IAIS) SEGUN EL CONTRATO  # 2021LA-000009-0004900001</t>
  </si>
  <si>
    <t>P70
P77</t>
  </si>
  <si>
    <t>10000001157
10000001160</t>
  </si>
  <si>
    <t>7122025000000340</t>
  </si>
  <si>
    <t>392025131000025</t>
  </si>
  <si>
    <t xml:space="preserve">	7132025000000162</t>
  </si>
  <si>
    <t>Servicio de interpretación en Lengua de Señas Costarricenses (LESCO) en actividad en el auditorio del Edificio ODM en Barrio Tournon,el 22 de julio 2025 de 9 a 12 md. (2 intérpretes)</t>
  </si>
  <si>
    <t>2024LD-000073-0004900001</t>
  </si>
  <si>
    <t>Acuerdo consorcial servicio de interpretación</t>
  </si>
  <si>
    <t>P87</t>
  </si>
  <si>
    <t>7132025000000199</t>
  </si>
  <si>
    <t>382025131000007</t>
  </si>
  <si>
    <t xml:space="preserve">	7132025000000199</t>
  </si>
  <si>
    <t>Servicio de Interpretación Simultanea para la actividad de MAP-SUGESE los dias 18 al 22 de agosto y del 25  al 29 de agosto.</t>
  </si>
  <si>
    <t>INVERSIONES CYNDISA SOCIEDAD ANONIMA FECHA:</t>
  </si>
  <si>
    <t>P106</t>
  </si>
  <si>
    <t xml:space="preserve">	7122025000000503</t>
  </si>
  <si>
    <t>392025131000041</t>
  </si>
  <si>
    <t>713202500000023-0</t>
  </si>
  <si>
    <t>Servicio de interpretación en Lengua de Señas Costarricenses (LESCO) para transmisiones en vivo que se realizan en la plataforma Facebook.SUGESE</t>
  </si>
  <si>
    <t>Keiry León Jiménez</t>
  </si>
  <si>
    <t>P102</t>
  </si>
  <si>
    <t>1,04,05</t>
  </si>
  <si>
    <t>CONTRATACIÓN DE UNA EMPRESA ESPECIALISTA EN SOLUCIONES DIGITALES PARA SITIOS WEB QUE REALICE UN DIAGNÓSTICO DEL DISEÑO DE EXPERIENCIA (UX) Y DE INTERFAZ (UI) A LOS SITIOS WEB (RESPONSIVE) DE LA SUPERINTENDENCIA GENERAL DE VALORES (SUGEVAL) Y LA SUPERINTENDENCIA GENERAL DE SEGUROS (SUGESE)</t>
  </si>
  <si>
    <t>1,05,03,02</t>
  </si>
  <si>
    <t>Se requiere la compra de dos tiquetes aéreos, para la participación de Jorge Armando Alfaro Figueroa, ced 2-0718-0087 (Analista Normativa y Autorizaciones) y German Rodríguez Aguilar, ced 1-0895-0747 (director Asesoría Jurídica) al evento la primera semana de Mercados Financieros de la Organización para la Cooperación y Desarrollo Económicos (OCDE), a efectuarse los días 08 y 12 de setiembre de 2025 en la sede de la OCDE en París, Francia.</t>
  </si>
  <si>
    <t>Nancy Fernández Gutiérrez</t>
  </si>
  <si>
    <t>Compra de un tiquete aéreo, para la participación de Tomás Soley Pérez (Superintendente) en las actividades denominadas: Primera semana de Mercados Financieros y Reunión el Grupo de Trabajo sobre Protección, Educación e Inclusión del Consumidor Financiero, ambas actividades organizadas por la Organización para la Cooperación y Desarrollo Económicos (OCDE) y por la International Financial Consumer Protection Organisation (FinCoNet), que se realizarán del 08 al 12 de setiembre del 2025, en la Ciudad de Paris, Francia</t>
  </si>
  <si>
    <t>2022LN-000003-0004900001</t>
  </si>
  <si>
    <t>CARAVANA INTERNACIONAL S.A</t>
  </si>
  <si>
    <t>P98</t>
  </si>
  <si>
    <t>1.07.01.02</t>
  </si>
  <si>
    <t>Contratación de un Servicio Catering para la atención de actividades de la   SUGESE bajo la modalidad de según demanda, por un año con posibilidad de prórrogas hasta un máximo de 4 años.</t>
  </si>
  <si>
    <t>Atencion de alimentacion de la Actividad  UNEP-FI</t>
  </si>
  <si>
    <t>2025LD-000015-0004900001</t>
  </si>
  <si>
    <t>EVENTOS BRAGAR SOCIEDAD ANÓNIMA</t>
  </si>
  <si>
    <t>1.07,01.02</t>
  </si>
  <si>
    <t>Servicio de Alimentacion por parte de la empresa EVENTOS BRAGAR SOCIEDAD ANONIMA, para la atencion de la Actividad del MAP, periodo 18 al 29 de agosto de 2025</t>
  </si>
  <si>
    <t>EVENTOS BRAGAR SOCIEDAD ANONIMA</t>
  </si>
  <si>
    <t>1.07.01.04</t>
  </si>
  <si>
    <t>Segundo Modulo del programa de Formación de Brigadas de emergencias funcionarios de la SUGESE, para la atención de actividades Institucionales</t>
  </si>
  <si>
    <t>2024PX-000353-0004900001</t>
  </si>
  <si>
    <t>Sociedad Latinoamericana de Profesionales en Seguridad Humana Limitada</t>
  </si>
  <si>
    <t>INSCRIPCIÓN DE JORGE ALFARO FIGUEROA AL CURSO MICROSOFT PROJECT MODALIDAD VIRTUAL. INICIO 5 DE MARZO DE 6 A 9:20 PM FINALIZACIÓN 9 DE ABRIL DEL 2025. IMPARTIDO POR LA EMPRESA FUNDATEC.</t>
  </si>
  <si>
    <t>2025PX-000047-0004900001</t>
  </si>
  <si>
    <t>FUNDATEC</t>
  </si>
  <si>
    <t>P52</t>
  </si>
  <si>
    <t>10000429975</t>
  </si>
  <si>
    <t>7122025000000230</t>
  </si>
  <si>
    <t>392025131000020</t>
  </si>
  <si>
    <t>713202500000010-7</t>
  </si>
  <si>
    <t>Suscripción de tres funcionarios Ignacio Bustamante Bustamante,  Isaac López Rodríguez y Sivianny Araya Vargas de la Sugese, al Curso Solvencia II y autoevaluación de Riesgos, en forma Modalidad 100% Presencial. Inicio del 17 al 19 de marzo del 2025 / Impartido por PRS Prime Re Solutions.</t>
  </si>
  <si>
    <t>PRIME RE SOLUTIONS</t>
  </si>
  <si>
    <t>Inscripcción de funcionario Tomás Soley Pérez al programa Capacitación y Análisis de la Situación y las perspectivas económicas de Costa Rica 2025</t>
  </si>
  <si>
    <t>2025PX-000012-0004900001</t>
  </si>
  <si>
    <t>CEFSA</t>
  </si>
  <si>
    <t>P12</t>
  </si>
  <si>
    <t>7122025000000037</t>
  </si>
  <si>
    <t>0392025131000004</t>
  </si>
  <si>
    <t>INSCRIPCIÓN DE TOMAS SOLEY, AL CURSO PERSPECTIVAS ECONÓMICAS Y FINANCIERAS, MODALIDAD VIRTUAL: SESIONES VIRTUALES MENSUALES DE ANÁLISIS DE LA COYUNTURA ECONÓMICA Y FINANCIERA, GRABACIÓN (VIDEO Y AUDIO) Y LA PRESENTACIÓN EMPLEADA EN LA SESIÓN VIRTUAL. INICIO 22 DE ENERO DE 9:00 AM FINALIZACIÓN 17 DE DICIEMBRE DEL 2025. IMPARTIDO POR LA EMPRESA FCS DE CENTROAMERICA SOCIEDAD ANONIMA COSTO GENERAL DE LA ESPECIALIZACIÓN: ¢ 426.791,97 IVA INCLUIDO.</t>
  </si>
  <si>
    <t>FCS CENTROAMERICA, S.A.</t>
  </si>
  <si>
    <t>Inscripción de los funcionarios Henry Meoño Castro de Administrativo y Yamileth Roldan Santa Maria de Despacho, a la capacitación Desing Thinking para el desarrollo de Productos y Servicios, los dias 3,5,10 y 12 de Diciembre 2024 / de 8:00 am 11:30 am / Virtual, Impartido por SEMINARIUM INTERNATIONAL OF NORTH AMERICA</t>
  </si>
  <si>
    <t>2024PX-000347-0004900001</t>
  </si>
  <si>
    <t>SEMINARIUM INTERNATIONAL OF NORTH AMERICA</t>
  </si>
  <si>
    <t>P10</t>
  </si>
  <si>
    <t>Suscripción del funcionario Ruben Campos Aguilar  de la Sugese, al Curso Programa de Actualización en Normas Internacionales de Información Financiera (NIIF y NIC). Modalidad 100% TEAMS. Inicio el martes 18 de marzo al 6 de mayo del 2025 / Horario: 15:00 pm a 18:00 pm</t>
  </si>
  <si>
    <t>2025PX-000078-0004900001</t>
  </si>
  <si>
    <t>Deloitte &amp; Touche, S.A</t>
  </si>
  <si>
    <t>P51</t>
  </si>
  <si>
    <t>712202500000021-2</t>
  </si>
  <si>
    <t>Insripcción de la funcionaria  Cinthya Vanessa Acuña Solano  de la Sugese, al Curso de Habilidades Blandas, Modalidad 100% TEAMS. Inicio del 10 de marzo al 21 de abril del 2025 / Horario: 18:00 pm a 20:00 pm /Impartido por Fundación de la Universidad de Costa Rica</t>
  </si>
  <si>
    <t>2025PX-000068-0004900001</t>
  </si>
  <si>
    <t>Universidad de Costa Rica</t>
  </si>
  <si>
    <t>P61</t>
  </si>
  <si>
    <t xml:space="preserve">Inscripción de tres (3) funcionarios para la participación XXIII Conferencia Anual sobre Regulación y Supervisión de Seguros en América Latina ASSAL-IAIS y la Asamblea Anual de ASSAL, las cuales se llevarán a cabo del 27 al 28 de marzo de 2025, en la Bolsa de Comercio de Buenos Aires, Sarmiento 299, Buenos Aires, Argentina. En esta ocasión, los eventos son organizados conjuntamente por ASSAL, la Asociación Internacional de Supervisores de Seguros (IAIS) y la Superintendencia de Seguros de la Nación de Argentina.
</t>
  </si>
  <si>
    <t>2025PX-00078-0004900001</t>
  </si>
  <si>
    <t>ASSAL, la Asociación Internacional de Supervisores de Seguros (IAIS) y la Superintendencia de Seguros de la Nación de Argentina</t>
  </si>
  <si>
    <t>P28</t>
  </si>
  <si>
    <t>2110643078JS</t>
  </si>
  <si>
    <t>Inscripción de (2) funcionario presencial de la Superintendencia General de Seguros de Costa Rica Conferencia Anual sobre Regulación y Supervisión de Seguros en América Latina ASSAL-IAIS y la Asamblea Anual de ASSAL, en una sede por definir, en la Ciudad del El Salvador, a mediados de año del 2025.</t>
  </si>
  <si>
    <t>ASSAL/IAIS</t>
  </si>
  <si>
    <t>La suscripción de tres funcionarios Ignacio Bustamante Bustamante,  Isaac López Rodríguez y Sivianny Araya Vargas de la Sugese, al Curso Solvencia II y autoevaluación de Riesgos, en forma Modalidad 100% Presencial. Inicio del 17 al 19 de marzo del 2025 / Impartido por PRS Prime Re Solutions.</t>
  </si>
  <si>
    <t xml:space="preserve">2025PX-000057-0004900001 </t>
  </si>
  <si>
    <t>PRS Prime Re Solutions</t>
  </si>
  <si>
    <t>P25</t>
  </si>
  <si>
    <t>713202500000004-7</t>
  </si>
  <si>
    <t>Suscripcion de dos funcionarios de supervision David Rodriguez y Leonardo Arrirta , al curos Preparación para la Certificacion CRISC,los dias 02,03,04,08,10,11,16,17,18,22,23,24,25,29,30 de setiembre y 01 de octubre del  2025, impartido por ISACA.</t>
  </si>
  <si>
    <t>2025PX-000138-0004900001</t>
  </si>
  <si>
    <t>ASOCIACION COSTARRICENSE DE AUDITORES EN INFORMATICA</t>
  </si>
  <si>
    <t>Suscripción de dos funcionarias del despacho Raquel Solano Vallejos y Sindy Méndez Quesada , al taller de Lesco I, del 22 de abril al 24 de junio del 2025, impartido por Grupo Libertad Promotores.</t>
  </si>
  <si>
    <t>2025PX-000110-0004900001</t>
  </si>
  <si>
    <t>Grupo Libertad S.A.</t>
  </si>
  <si>
    <t>P74</t>
  </si>
  <si>
    <t>713202500000016-6</t>
  </si>
  <si>
    <t>La suscripción de los funcionarios Isaac Lopez Rodriguez y Ignacio Bustamante de la Sugese, al Curso Modelamiento avanzado de reservas de seguros vida de largo plazo, Modalidad 100% TEAMS. Inicio del 13 al 29 de octubre del 2025 /Impartido por PRS Prime Re Solutions.
Total del Precio de los Participantes: $1.425,00+ ($356,25remesas ) + $125 Gastos Administrativos.</t>
  </si>
  <si>
    <t xml:space="preserve">2025PX-000154-0004900001 </t>
  </si>
  <si>
    <t>PRS PRIME RE SOLUTIONS</t>
  </si>
  <si>
    <t>La suscripción de los funcionarios Isaac Lopez Rodriguez y Ignacio Bustamante de la Sugese, al Curso Modelamiento y optimización de reaseguros , Modalidad Hibrida. Inicio  del 21 al 23 de octubre del 2025 /Impartido por PRS Prime Re Solutions.</t>
  </si>
  <si>
    <t>Inscripción de la funcionaria Ligia Duran Morales en el curso "Especialidad en Inteligencia de Negocios con Power BI", en forma Hibrida, por Inversiones Grow UP</t>
  </si>
  <si>
    <t>Infructuoso</t>
  </si>
  <si>
    <t>Inversiones Grow Up S.A.</t>
  </si>
  <si>
    <t>Inscripción de la funcionaria Susana Calderon Perez  en el curso "Especialidad en Inteligencia de Negocios con Power BI", en forma Asincrónica, por Inversiones Grow UP</t>
  </si>
  <si>
    <t>La suscripción del funcionario Ruben Campos  Aguilar  de la Sugese, al Curso Modelamiento avanzado de reservas de seguros vida de largo plazo, Modalidad 100% TEAMS. Inicio del 13 al 29 de octubre del 2025 /Impartido por PRS Prime Re Solutions.</t>
  </si>
  <si>
    <t>La suscripción de la funcionaria Anna Mazella Di Bosco Rossel de la Sugese, al Curso Procedimiento de Despido en la Ley Maro de Empleo Público y la Valoración de la Prueba, Modalidad 100% TEAMS. Inicio del 20,22 y 27 del 2025 /Impartido por AUROS</t>
  </si>
  <si>
    <t>AUROS FORMACION EMPRESARIAL S.A</t>
  </si>
  <si>
    <t>1,07,01,04</t>
  </si>
  <si>
    <t>Inscripción de la funcionaria Ligia Duran Morales en el curso "Especialidad en Inteligencia de Negocios con Power BI", en forma Hibrida, por Inversiones Grow UP 2025</t>
  </si>
  <si>
    <t>2025PX-000148-0004900001</t>
  </si>
  <si>
    <t>Inversiones Grow Up</t>
  </si>
  <si>
    <t>Inscripción del funcionario Jorge Armando Alfaro Figueroa, del área de Normativa y Autorización en el curso "Especialización en Control y Gestion de Riesgos", en forma Virtual, por el CICAP</t>
  </si>
  <si>
    <t>2025PX-000160-0004900001</t>
  </si>
  <si>
    <t>CICAP</t>
  </si>
  <si>
    <t>Inscripción de la funcionaria Ana Cecilia Castro Chacon, del área de Normativa y Autorización en el curso " Econometria", en forma Virtual, por el CAPEC</t>
  </si>
  <si>
    <t xml:space="preserve">Inscripción del funcionario Henry Meoño Castro, del área de Administrativa en el Programa de Alta Gerencia en forma Virtual y Presencial, por el Incae
Costo para pagar es: ¢3.244.500,00 por persona.
Costo a pagar es: $ 6.300,00
</t>
  </si>
  <si>
    <t>INCAE</t>
  </si>
  <si>
    <t>Inscripción de los funcionarios Ricardo Rodriguez Calderon y Leonardo Arrieta Vargas en el curso "Especialidad en Inteligencia de Negocios con Power BI", en forma asincrónica, por Inversiones Grow UP</t>
  </si>
  <si>
    <t>2025PX-000176-0004900001</t>
  </si>
  <si>
    <t>INVERSIONES GROW UP</t>
  </si>
  <si>
    <t>Congreso de Prevención de Lavado de Activos y Financiamiento al Terrorismo PARA Verónica Lemaitre y Ligia Durán</t>
  </si>
  <si>
    <t>2025PX-000191-0004900001</t>
  </si>
  <si>
    <t>Asociación Bancaria Costarricense.</t>
  </si>
  <si>
    <t>P91</t>
  </si>
  <si>
    <t>712202500000044-7</t>
  </si>
  <si>
    <t xml:space="preserve">	7132025000000212</t>
  </si>
  <si>
    <t>Alejandra Mora Díaz</t>
  </si>
  <si>
    <t xml:space="preserve">Suscripción de dos funcionarias del despacho Raquel Solano Vallejos y Sindy Méndez Quesada , al taller de Lesco Il, del  2, 9, 16, 23, 30 set ,7, 14, 21, 28 oct y 4 nov del 2025, impartido por Grupo Libertad
</t>
  </si>
  <si>
    <t>Desierto</t>
  </si>
  <si>
    <t>1,07.01.04</t>
  </si>
  <si>
    <t xml:space="preserve">Inscripción del funcionario Alexander Morales Hidalgo, del área de Administracion en el curso "Especialización en Contratación Publica", en forma Virtual, por el CICAP
</t>
  </si>
  <si>
    <t>Inscripción de los funcionarios Andrea Carranza Vargas y Alejandro Rodriguez, del área de Supervisión en el curso " Negocios Digitales en la era de la IA", en forma Virtual, por Emerituus Institute of Management.</t>
  </si>
  <si>
    <t>2025PX-000207-0004900001</t>
  </si>
  <si>
    <t>Emerituus Institute of Management</t>
  </si>
  <si>
    <t>P110</t>
  </si>
  <si>
    <t>C175029067849COB</t>
  </si>
  <si>
    <t>712202500000051-5</t>
  </si>
  <si>
    <t>713202500000024-5</t>
  </si>
  <si>
    <t>ALEJANDRA MORA DÍAZ</t>
  </si>
  <si>
    <t>Inscripción de la funcionaria Maria Fernanda Cisneros , del área de Administrativo en el curso "Contratación Según Demanda, por la Arisol</t>
  </si>
  <si>
    <t>2025PX-000204-0004900001</t>
  </si>
  <si>
    <t>ARISOL</t>
  </si>
  <si>
    <t>Inscripción de la funcionaria Maria Fernanda Cisneros , del área de Administrativo en el curso "Contratación Pública para Principiantes, por ACG  Arisol Consulting</t>
  </si>
  <si>
    <t>2025PX-000217-0004900001</t>
  </si>
  <si>
    <t>P103</t>
  </si>
  <si>
    <t>712202500000050-0</t>
  </si>
  <si>
    <t>713202500000023-8</t>
  </si>
  <si>
    <t>Inscripción de los funcionarios Henry Meoño Castro / Sindy Mendez Quesada / Wilberth Solano Lopez / Alexander Morales Hidalgo / Paula Jimenez Murillo / Raquel Solano Vallejos del departamento de Comunicación y Servicio, al Congreso Mentes Maestras para la Transformación, en Modalidad Presencial, FECHA el 10 de julio del 2025 de 6:00 a 10:00 pm- CIC ANDE BELEN HEREDIA, Impartido por Alexander Aguilar Soto</t>
  </si>
  <si>
    <t>Alexander Aguilar Solto</t>
  </si>
  <si>
    <t>Inscripción del funcionario Ruben David campos Aguilar, del área de Supervisión en el curso " Congreso Prevención de Lavado de Activos y Financiamiento al Terrorismo", en forma Virtual, por la Asociación Bancaria Costarricense.</t>
  </si>
  <si>
    <t>Inscripción de los funcionarios Rodrigo Briceño Chamorro y Dayana Cerdas Sossa , en el curso "La inteligencia Artificial como aporte al Sistema de Prevención de Blanqueo de Capitales por Cámara de Bancos e Instituciones Financieras</t>
  </si>
  <si>
    <t>2025PX-000222-0004900001</t>
  </si>
  <si>
    <t>Cámara de Bancos e Instituciones Financieras</t>
  </si>
  <si>
    <t>P101</t>
  </si>
  <si>
    <t>712202500000047-3</t>
  </si>
  <si>
    <t>Inscripción de la funcionaria Maria Fernanda Cisneros , del área de Administrativo en el curso " Ley General de Contratación Administrativa", por ACG Arisol Consulting.</t>
  </si>
  <si>
    <t>ACG ARISOL CONSULTING</t>
  </si>
  <si>
    <t>Inscripción de los funcionarios Karol Vindas Espinosa, Nuria Cubias Cáceres y Stephanie Siles Salguero, a la Invitación 12° Congreso Internacional de Información Financiera en forma presencial, el 5 de setiembre en el Hotel Marriott de 8:00 am a 16:30 pm, Impartido por Colegio de Contadores Públicos/ Cedula Jurídica: 3007045328</t>
  </si>
  <si>
    <t>Colegio de Contadores Públicos</t>
  </si>
  <si>
    <t>Renovación a la suscripción anual del FSI, necesarios para el bune funcionamiento de la SUGESE. De momento se habilitó para 20 funcionarios</t>
  </si>
  <si>
    <t>FSI</t>
  </si>
  <si>
    <t>P84</t>
  </si>
  <si>
    <t>FCCR0417_01</t>
  </si>
  <si>
    <t>Inscripción del funcionario Ruben David campos Aguilar, del área de Normativa en el curso " Congreso Prevención de Lavado de Activos y Financiamiento al Terrorismo", en forma Virtual Asincronico, por la Asociación Bancaria Costarricense.</t>
  </si>
  <si>
    <t>2025PX-000231-0004900001</t>
  </si>
  <si>
    <t>Inscripción de la funcionaria Cinthya Acuña Solano, a la capacitación Inteligencia Artificial Aplicada al Análisis de Datos Económicos, impartido por la Fundación de la UCR, en forma virtual.</t>
  </si>
  <si>
    <t>FUNDACION UCR</t>
  </si>
  <si>
    <t>Inscripción de los funcionarios Leonardo Arrieta Vargas- Alejandro Rodriguez Solis- Yamileth Roldan Santa Maria, al congreso Nacional de Innovacion, impartido por la Camara de Industrias de Costa Rica en forma Presencial</t>
  </si>
  <si>
    <t>Camara de Industrias de Costa Rica</t>
  </si>
  <si>
    <t>Inscripcion de los funcionarios Rubén Campos, Siviany Araya y Juan Carlos Saborío, al XXII Congreo Internacional de Informacion Financiera, impartido por el colegio de Contadores Publicos,se realizara en el Hotel Marriot, en forma virtual y presencial.</t>
  </si>
  <si>
    <t>COLEGIO DE CONTADORES PÚBLICOS</t>
  </si>
  <si>
    <t>1.07.01.06</t>
  </si>
  <si>
    <t>Se requiere la compra de dos tiquetes aéreos, para la participación Andrea Carranza Vargas, ced 1-0841-0992 (Líder de Supervisión) y Oscar Vázquez Vargas ced 2-0493-0542 (Supervisor) para que asistan a la Reunión de Grupos de Trabajo y Pleno de Representantes del GAFILAT, organizada por El Grupo de Acción Financiera de Latinoamérica (GAFILAT), a realizarse del 29 al 31 de julio 2025, en la Ciudad de San Salvador, El Salvador.</t>
  </si>
  <si>
    <t>2022LN-000003-0004900001.</t>
  </si>
  <si>
    <t>GAFILAT</t>
  </si>
  <si>
    <t>P79</t>
  </si>
  <si>
    <t>Se requiere la compra de tres  tiquetes aéreos  para la participación de  Celia Gonzalez Haung (directora Normativa y Autorizaciones), Vilma Gamboa Morales ( directora de Supervision)  y Tomas Soley Perez ( Superintendente ) para la asistencia de la SUGESE para participar al XXIII Conferencia Anual sobre Regulación y Supervisión de Seguros en América Latina ASSAL-IAIS y la Asamblea Anual de ASSAL , las cuales se llevarán a cabo del 27 al 28 de marzo de 2025, en la Bolsa de Comercio de Buenos Aires, Sarmiento 299, Buenos Aires, Argentina. En esta ocasión, los eventos son organizados conjuntamente por ASSAL, la Asociación Internacional de Supervisores de Seguros (IAIS) y la Superintendencia de Seguros de la Nación de Argentina.</t>
  </si>
  <si>
    <t>P17</t>
  </si>
  <si>
    <t xml:space="preserve">Compra de dos tiquetes aéreos para la funcionaria Celia González . Uno  para la participación  en Argentina de  la XXIII Conferencia Anual sobre Regulación y Supervisión de Seguros en América Latina ASSAL-IAIS 2025 y la Asamblea Anual de ASSAL  El otro para participar en Programa de las Naciones Unidas para el Medio Ambiente (UNEP FI) que se llevará a cabo en la Regional Roundtable para América Latina y el Caribe del 1 al 3 de abril en São Paulo, Brasil y organizada por UNEP FI para América Latina y el Caribe. 
El otro tiquete </t>
  </si>
  <si>
    <t>P18</t>
  </si>
  <si>
    <t>Compra de tiquetes aéreos, para la participación de Ignacio Bustamante Bustamante, ced 1-1049-0985 (Supervisor, división Supervisión), Isaac Fernando López Rodríguez, ced 1-1644-0006 (Supervisor, división Supervisión, Siviany Araya Vargas, ced 7-0218-0570 (Actuario, División de Normativa y Autorizaciones), al taller actuarial en Solvencia II y autoevaluación de riesgos" a realizarse en Ciudad de Panamá, del 17 al 19 de marzo de 2025, impartido por PRIME RE Solutions</t>
  </si>
  <si>
    <t>P21</t>
  </si>
  <si>
    <t>compra de un tiquete  aéreo, para la participación de María de los Angeles Cambronero Arias, ced 2-0488-0193 (Ejecutiva Normativa) : Foro sobre financiación del riesgo climático 2025, programado para el 10 y 11 de abril de 2025, en Frankfurt, Alemania, : Foro sobre financiación del riesgo climático 2025, programado para el 10 y 11 de abril de 2025, en Frankfurt, Alemania, impartido por Global Shield Solutions Platform</t>
  </si>
  <si>
    <t>VIAJES EJECUTIVOS MUNDIALES S.A FECHA:</t>
  </si>
  <si>
    <t>P27</t>
  </si>
  <si>
    <t>Compra de un tiquete aéreo, para la participación de Vilma Gamboa Morales, cedula 1-0664-0146 (directora de Supervisión), a la reunión del Comité de Seguros, a desarrollarse de manera presencial en El Salvador, el 13 y 14 de marzo de 2025, impartido por el  Consejo Centroamericano de Superintendentes de Bancos, de Seguros y de Otras Instituciones Financieras</t>
  </si>
  <si>
    <t>P22</t>
  </si>
  <si>
    <t>Se requiere la compra de un tiquete aéreo, para Wilberth Solano López, cédula: 2-0549-0026 para la  Participación de la semana presencial que demanda el programa de la Maestría en Contratación Pública impartido por la Universidad de San Martín, en Buenos Aires Argentina, del 25 al 29 de agosto de 2025.</t>
  </si>
  <si>
    <t>Se requiere la compra de un tiquete aéreo, para Henry Meoño Castro, cédula # 1-0918-0361 para la Participación de la semana presencial al Programa de Alta Dirección para Recursos Humanos , en la ciudad de Panamá, del 22 al 27 de setiembre del 2025.</t>
  </si>
  <si>
    <t>P78</t>
  </si>
  <si>
    <t xml:space="preserve">Se requiere la compra de un tiquete aéreo, para la participación de Tomas Soley (Superintendente), evento de cierre de la iniciativa Finanzas Sostenibles para el Desarrollo (FISDE) y la convocatoria a la reunión de la Asamblea General, a desarrollarse de manera presencial en La Romana, República Dominicana, el 28 y 29 de julio de 2025.
</t>
  </si>
  <si>
    <t>P85</t>
  </si>
  <si>
    <t>VIAJES EJECUTIVOS MUNDIALES S.A</t>
  </si>
  <si>
    <t>Se requiere la compra de un tiquete aéreo, para la participación de Alba Cristina Araujo Serrano, ced 8-0130-0309 (Abogada, Disciplina de Mercado) al evento de la Primera edición en español de Microinsurance Máster, a realizarse en Bogotá Colombia del 18 al 29 de agosto en Bogota, Colombia.</t>
  </si>
  <si>
    <t>P93</t>
  </si>
  <si>
    <t xml:space="preserve">Se requiere la compra de dos tiquetes aéreos, para las participaciones Cinthya Vanessa Acuña Solano ced 3-0382-0964 (Analista Normativa), y Ligia Durán Morales ced 1-0971-0757 (Supervisora).en las actividades denominadas: Seminario Regional de Capacitación de Supervisores de Seguros de América Latina, organizado por la Asociación de Supervisores de Seguros de América Latina (ASSAL), que se realizará el 08 y 09 de octubre del 2025, en la Ciudad de San Salvador, El Salvador.
</t>
  </si>
  <si>
    <t>1.07.02</t>
  </si>
  <si>
    <t>Actividades Global Money Week</t>
  </si>
  <si>
    <t>P45</t>
  </si>
  <si>
    <t>712202500000010-8</t>
  </si>
  <si>
    <t>713202500000006-9</t>
  </si>
  <si>
    <t>BTL-ESTUDIANTES SERVICIO DE PUBLICIDAD</t>
  </si>
  <si>
    <t>P69</t>
  </si>
  <si>
    <t>2.01.04</t>
  </si>
  <si>
    <t>Compra de 2 Tóner.</t>
  </si>
  <si>
    <t>2021LN-000002-0004900001</t>
  </si>
  <si>
    <t>FESA</t>
  </si>
  <si>
    <t>P86</t>
  </si>
  <si>
    <t xml:space="preserve">	7122025000000409</t>
  </si>
  <si>
    <t xml:space="preserve">	7132025000000198</t>
  </si>
  <si>
    <t>Felipe Arce Cubillo</t>
  </si>
  <si>
    <t>2.99.01</t>
  </si>
  <si>
    <t xml:space="preserve">Compra de 12 ampos </t>
  </si>
  <si>
    <t>Compra de 3 sellos fechadores</t>
  </si>
  <si>
    <t>2,99,99</t>
  </si>
  <si>
    <t>Compra de 12 baterías cuadradas</t>
  </si>
  <si>
    <t>2.02.03</t>
  </si>
  <si>
    <t>Compra de Café, crema y azúcar para atención de actividades oficiales de la SUGESE,Correspondiente a la prórroga del año #2 el contrato 2024ld-000036-0004900001</t>
  </si>
  <si>
    <t>2024ld-000036-0004900001</t>
  </si>
  <si>
    <t>COOPERATIVA AGRICOLA INDUSTRIAL VICTORIA</t>
  </si>
  <si>
    <t>2.99.03</t>
  </si>
  <si>
    <t>Suscripción impresa con La Nación y El Financiero para el año 2025,  del segundo año de prórroga.
Según el contrato 2024Ld-000006-0004900001</t>
  </si>
  <si>
    <t>2024Ld-000006-0004900001</t>
  </si>
  <si>
    <t>Grupo Nación GN, S.A</t>
  </si>
  <si>
    <t>Suscripción impresa con La Nación y Revista El Financiero para el año 2025,  del segundo año de prórroga.</t>
  </si>
  <si>
    <t>P42</t>
  </si>
  <si>
    <t>Suscripción impresa del diario Extra para el año 2025, del segundo año de prórroga.</t>
  </si>
  <si>
    <t>2024Ld-000020-0004900001</t>
  </si>
  <si>
    <t>Grupo Extra S.A</t>
  </si>
  <si>
    <t>Suscripción impresa con el periódico la Republica para el año 2025, del segundo año de prórroga.</t>
  </si>
  <si>
    <t>2024Ld-000005-0004900001</t>
  </si>
  <si>
    <t>PROPERIODICOS LIMITADA</t>
  </si>
  <si>
    <t>P57</t>
  </si>
  <si>
    <t>392024131000009</t>
  </si>
  <si>
    <t>713202400000007-4</t>
  </si>
  <si>
    <t>Compra de 3 Block de Rotafolios (Papel para escribir)</t>
  </si>
  <si>
    <t>Felipe Arce Cubillo.</t>
  </si>
  <si>
    <t>2.99.04</t>
  </si>
  <si>
    <t>Compra de Jacckets y Camisas para la participacion de los funcionarios de la Sugese a actividades promocionales Institucionales.</t>
  </si>
  <si>
    <t xml:space="preserve"> 2021LA-000002-0004900001</t>
  </si>
  <si>
    <t>ALBENA FASHION SOCIEDAD ANONIMA</t>
  </si>
  <si>
    <t>2.99,04</t>
  </si>
  <si>
    <t>Compra de camisas Institucionales, para uso actividades de exposición al público como ferias informativas 2025.</t>
  </si>
  <si>
    <t>2021LA-000002-0004900001</t>
  </si>
  <si>
    <t>P49</t>
  </si>
  <si>
    <t>7122025000000193</t>
  </si>
  <si>
    <t>0392025131000016</t>
  </si>
  <si>
    <t>713202500000009-8</t>
  </si>
  <si>
    <t>Wendy  Bermudez Cubillo.</t>
  </si>
  <si>
    <t>2.99.05</t>
  </si>
  <si>
    <t>Compra de 350 toallas mayordomo, 32 toallas Scott para manos, 31 toallas interfoliadas, y 87 servilletas Scott.</t>
  </si>
  <si>
    <t>5.01.06</t>
  </si>
  <si>
    <t>5.99.03,02</t>
  </si>
  <si>
    <t>Renovacion de 4 Licencias Adobe acrobat Pro, prorroga año 3 de acuerdo con la contratacion 2023LD-000096-0004900001, con el proveedor InterHand Sociedad Anonima</t>
  </si>
  <si>
    <t>2023LD-000096-0004900001</t>
  </si>
  <si>
    <t>InterHand Sociedad Anonima</t>
  </si>
  <si>
    <t>Greddy Chinchilla Cascante.</t>
  </si>
  <si>
    <t>5.99.03.04</t>
  </si>
  <si>
    <t>Prórroga tercer año para soporte y actualización de 5 licencias Team Mate + según el contrato en SICOP #2023LD-000035-000490001, para el uso de la SUGESE.Monto total:$2.773,27 IVAI / TC:515
Monto Total:1.428.234,00 IVAI</t>
  </si>
  <si>
    <t>2023LD-000035-0004900001</t>
  </si>
  <si>
    <t>GLOADSO-Global Advisory Solutions</t>
  </si>
  <si>
    <t>P63</t>
  </si>
  <si>
    <t xml:space="preserve">	7122025000000322</t>
  </si>
  <si>
    <t>392025131000024</t>
  </si>
  <si>
    <t>713202500000014-6</t>
  </si>
  <si>
    <t>Nancy Fernandez Gutierrez.</t>
  </si>
  <si>
    <t>Ricardo Obando Díaz.</t>
  </si>
  <si>
    <t>Ileana Valverde Cordero.</t>
  </si>
  <si>
    <t>P100</t>
  </si>
  <si>
    <t>7122025000000339</t>
  </si>
  <si>
    <t>382025131000006</t>
  </si>
  <si>
    <t>713202500000017-7</t>
  </si>
  <si>
    <t>Servicio  de Controles Video técnicos por concepto  de monitoreo de medios de comunicación, Prorroga año 2, según el contrato 2024LE-000007-0004900001</t>
  </si>
  <si>
    <t>CONTROLES VIDEO TECNICOS DE COSTA RICA SOCIEDAD ANONIMA</t>
  </si>
  <si>
    <t>Servicio de Diseño y confección de materiales corporativos promocionales tales como libretas, lapiceros, bolsas de tela, etc., para uso Institucional de la SUGESE</t>
  </si>
  <si>
    <t>2025PX-000266-0004900001</t>
  </si>
  <si>
    <t>7122025000000479</t>
  </si>
  <si>
    <t>392025131000039</t>
  </si>
  <si>
    <t>7132025000000227</t>
  </si>
  <si>
    <t>N.A</t>
  </si>
  <si>
    <t>2025PX-000233-0004900001</t>
  </si>
  <si>
    <t>P99</t>
  </si>
  <si>
    <t>P115</t>
  </si>
  <si>
    <t>RUC: 20606691140</t>
  </si>
  <si>
    <t>P118</t>
  </si>
  <si>
    <t xml:space="preserve">	7122025000000588</t>
  </si>
  <si>
    <t>7132025000000271-</t>
  </si>
  <si>
    <t>1.03,01,02</t>
  </si>
  <si>
    <t>Desarrollo de campaña institucional SOA Sugese 2025.</t>
  </si>
  <si>
    <t>Desarrollo de campaña institucional SOA Sugese 2025 y pago de timbre Colper.</t>
  </si>
  <si>
    <t>1,04,04</t>
  </si>
  <si>
    <t>2024LY-000007-000490001</t>
  </si>
  <si>
    <t>Suscripcion de la funcionaria Paula MariamJimenez Murillo, para la participacio en la Capacitacion Manejo de Datos y Creacion de Reportes con Microsoft Excel -Nivel Intermedio, impartido por Advance Learning, en forma virtual.</t>
  </si>
  <si>
    <t>ADVANCED LEARNING</t>
  </si>
  <si>
    <t>P120</t>
  </si>
  <si>
    <t>7122025000000591-</t>
  </si>
  <si>
    <t>7132025000000276-</t>
  </si>
  <si>
    <t>Servicio de Contratación para la Organización, desarrollo y ejecución de eventos corporativos ajo la modalidad BTL. Se debe tomar como base un evento de 30 personas, con localidad en el Gran Área Metropolitana (GAM), alimentación completa (dos coffee break y almuerzo), producción (imagen corporativa), decoración (arreglo floral para pódium), maestro de ceremonias, transmisión streaming para plataformas digitales y redes sociales, equipo de audio y video y dos edecanes. Evento Principios Básicos de Seguros.</t>
  </si>
  <si>
    <t>LAS TRES LETRAS DEL GENESIS SOCIEDAD ANONIMA</t>
  </si>
  <si>
    <t>5.01.03</t>
  </si>
  <si>
    <t>ompra de televisor inteligente (Smart TV) de al menos 65 pulgadas para uso institucional en la Superintendencia General de Seguros (SUGESE).</t>
  </si>
  <si>
    <t>1,07,01,06</t>
  </si>
  <si>
    <t>Se requiere la compra de un tiquete aéreo, para la participación de Ana Cecilia Castro Chacón, ced 1-0700-0601 (Analista de Normativa), en la actividad denominada: Conferencia Internacional sobre Seguros Inclusivos, que se llevará a cabo de forma presencial en Quito Ecuador del 13 al 17 de octubre</t>
  </si>
  <si>
    <t>VIAJES CARAVANA S.A</t>
  </si>
  <si>
    <t>P114</t>
  </si>
  <si>
    <t>7122025000000487</t>
  </si>
  <si>
    <t>392025131000038</t>
  </si>
  <si>
    <t>Se requiere la compra de dos tiquetes aéreos, para la participación de Karen Montoya Zamora, ced 1-1369-0372 (Supervisora) y Allan Retana Fernández, ced 1-0883-0798 (Supervisor Principal), en la Participación: Colegio de Supervisión del conglomerado financiero Grupo Bolívar que se llevará a cabo de forma presencial en Bogotá el 24 de noviembre del 2025, dada la invitación de la Superintendencia Financiera de Colombia.
Costo Total: ¢593.421,66 colones</t>
  </si>
  <si>
    <t>Capacitacion para la participación de David Rodriguez Calderon y Leonardo Arrieta Vargas, al curso Curso TOGAF® 10 Nivel 1, impartido por Asesorías y Desarrollo, Corporativos Adecsa S.A, los dias 11,13,18 y 20 de noviembre, en forma virtual.</t>
  </si>
  <si>
    <t>Asesorias y Desarrollo Corporativo Adecsa S.A</t>
  </si>
  <si>
    <t>Servicio de alimentacion, para la atencion  a la conferencia de Prensa- SUGESE.</t>
  </si>
  <si>
    <t>P125</t>
  </si>
  <si>
    <t>7122025000000611</t>
  </si>
  <si>
    <t>392025131000056</t>
  </si>
  <si>
    <t>7132025000000284-</t>
  </si>
  <si>
    <t>1.05.03.02</t>
  </si>
  <si>
    <t>Se requiere la compra de dos tiquetes aéreos, para la participación de Tomas Soley (Superintendente) y Jarlan Ocampo Chacón, ced 1-0816-0369 (Coordinador jurídico), a la participación de la Conferencia Anual de la Asociación Internacional de Supervisores de Seguros (IAIS), que se llevará a cabo del 12 al 14 de noviembre de 2025 en Tirana,Albania</t>
  </si>
  <si>
    <t>2022LN-000003-0004900002</t>
  </si>
  <si>
    <t>ACTA DE RECIBO DE BIENES DEFINITIVA N.º 36-2025</t>
  </si>
  <si>
    <t>2025PX-000246-0004900001</t>
  </si>
  <si>
    <t>Capacitacion para la participacion de Sindy Méndez Quesada,Tatiana Vargas Garro, y Yamileth Roldán Santamaría, de CERTIFICACIÓN AUDITOR INTERNO DE CALIDAD BASADO EN LA NORMA ISO 9001:2015, impartido por la Camara de Industrias de Costa Rica, los dias 27 de octubre, 3,10,17,24 de noviembre y 2 de diciembre, en foma virtual.</t>
  </si>
  <si>
    <t>CAMARA DE INDUSTRIAS DE COISTA RICA</t>
  </si>
  <si>
    <t>Suscripción de los funcionarios Anna Gianninna Mazella, Jose Pablo Mena Villegas del departamento Jurídico, Wilberth Solano López y Giovanny Brenes Valverde del Departamento Administrativo, a la capacitación Jurisprudencia en Contratación Pública 2025, que se realizara los dias 4,11,18 y 25 de noviembre  en el Hotel Radisson ( PRESENCIAL), impartido por la empresa ACG ARISOL CONSULTING</t>
  </si>
  <si>
    <t>ARISOL CONSULTING</t>
  </si>
  <si>
    <t>5.01.99</t>
  </si>
  <si>
    <t>Compra de dos chalecos Heimlich -Chaleco de entrenamiento anti-asfixia y obstrucción - Modelo de entrenamiento de práctica en la Superintendencia General de Seguros (SUGESE)</t>
  </si>
  <si>
    <t>P107</t>
  </si>
  <si>
    <t>7122025000000508</t>
  </si>
  <si>
    <t>392025131000040</t>
  </si>
  <si>
    <t>7132025000000236-</t>
  </si>
  <si>
    <t>1,07,01,02</t>
  </si>
  <si>
    <t>Servicio  de alimentación de Atencion de conferencia de Presa sobre el Sistema Financiero-SUGESE, que se realizara el 9 de octubre, en el edificio de la ODMs.</t>
  </si>
  <si>
    <t>4200005773</t>
  </si>
  <si>
    <t>P128</t>
  </si>
  <si>
    <t>7122025000000608</t>
  </si>
  <si>
    <t>392025131000055</t>
  </si>
  <si>
    <t>7132025000000287-</t>
  </si>
  <si>
    <t>Capacitacion para la participación de David Rodriguez Calderon y Leonardo Arrieta Vargas, al curso DevOps Fundamentos, impartido por Asesorías y Desarrollo, Corporativos Adecsa S.A, los dias 28 ,29,30 y 31 de octubre, en forma virtual.</t>
  </si>
  <si>
    <t>Desarrollo, Corporativos Adecsa S.A</t>
  </si>
  <si>
    <t>1.04.01</t>
  </si>
  <si>
    <t>Contratación del Servicio de Pruebas de esfuerzo y DEXA para brigadistas de la ODMs.</t>
  </si>
  <si>
    <t>1.07.01,06</t>
  </si>
  <si>
    <t>Se requiere la compra de dos tiquetes aéreos, para la participación de Dayana Cerdas Sosa, ced 1-1529-0887 (Supervisora) y Allan Retana Fernández, ced 1-0883-0798 (Supervisor Principal), al Décimo Segundo Colegio Internacional de Supervisores de Quálitas 2025, que se llevará a cabo de forma presencial en Cuidad de México el 4 y 5 de noviembre.</t>
  </si>
  <si>
    <t>Ana Patricia Lazarus Brizuela</t>
  </si>
  <si>
    <t>P132</t>
  </si>
  <si>
    <t>ACTA DE RECIBO DE BIENES DEFINITIVA N.º 44-2025</t>
  </si>
  <si>
    <t>P134</t>
  </si>
  <si>
    <t>ACTA MANUAL 47 PAGO 134 COLEGIO CONTADORES PÚBLICOS</t>
  </si>
  <si>
    <t>2025PX-000303-0004900001</t>
  </si>
  <si>
    <t>2025PR-000059-ODM</t>
  </si>
  <si>
    <t>Compra de camisas y jackets institucionales</t>
  </si>
  <si>
    <t>2025LD-000029-0004900001</t>
  </si>
  <si>
    <t>TRAJES EJECUTIVO DEL FORO SOCIEDAD ANONIMA</t>
  </si>
  <si>
    <t>P122</t>
  </si>
  <si>
    <t>ACTA MANUAL DE RECIBO DE BIENES DEFINITIVA N.º 46-2025</t>
  </si>
  <si>
    <t>ACTA DE RECIBO DE BIENES DEFINITIVA N.º 37-2025</t>
  </si>
  <si>
    <t>P135</t>
  </si>
  <si>
    <t>7122025000000517-</t>
  </si>
  <si>
    <t>7132025000000248-</t>
  </si>
  <si>
    <t>E001-281</t>
  </si>
  <si>
    <t>392025131000009-</t>
  </si>
  <si>
    <t>7132025000000047-</t>
  </si>
  <si>
    <t>7122025000000570</t>
  </si>
  <si>
    <t>2025PX-000009-0004900001</t>
  </si>
  <si>
    <t>Inscripción al curso de Programa Anual de capacitación para brigadas de emergencias primer respondedor en emergencias- Brigadista, impartido por Solash, el día 9  de diciembre, en horario de 8:00 a.m. a 12p.m  Presencial, lunes y miércoles . 
Alexander Morales Hidalgo
Wilberth Solano López
Rolando Zúñiga González
Marianela Serrano 
Sivianny Vargas Araya</t>
  </si>
  <si>
    <t>SOLASH</t>
  </si>
  <si>
    <t>P117
P123
P137</t>
  </si>
  <si>
    <t xml:space="preserve">10000006012
10000006086
10000006188
</t>
  </si>
  <si>
    <t>7122025000000545-
	7122025000000578
7122025000000667</t>
  </si>
  <si>
    <t xml:space="preserve">392025131000049
392025131000051
392025131000060
</t>
  </si>
  <si>
    <t xml:space="preserve">7132025000000258-
7132025000000269
	7132025000000317
</t>
  </si>
  <si>
    <t>P121</t>
  </si>
  <si>
    <t>ACTA MANUAL DE RECIBO DE SERVICIO DEFINITIVA N.º 45-2025</t>
  </si>
  <si>
    <t>2025PX-000232-0004900001</t>
  </si>
  <si>
    <t>P140</t>
  </si>
  <si>
    <t>ACTA MANUAL DE RECIBO DE SERVICIO DEFINITIVA N.º 50-2025</t>
  </si>
  <si>
    <t>2025PX-000307-0004900001</t>
  </si>
  <si>
    <t>P141</t>
  </si>
  <si>
    <t xml:space="preserve">	7122025000000665</t>
  </si>
  <si>
    <t>7132025000000314-</t>
  </si>
  <si>
    <t>Contratación del Servicio de Pruebas de esfuerzo y DEXA para brigadistas1 de la ODMs.</t>
  </si>
  <si>
    <t>2025PX-000304-00049000</t>
  </si>
  <si>
    <t>P142</t>
  </si>
  <si>
    <t>ACTA DE RECIBO DE BIENES DEFINITIVA N.º 51-2025</t>
  </si>
  <si>
    <t>P144</t>
  </si>
  <si>
    <t>7122025000000681-</t>
  </si>
  <si>
    <t>7132025000000322-</t>
  </si>
  <si>
    <t>Se requiere la compra de dos tiquetes aéreos, para la participación de Vilma Gamboa Morales, ced 1-0664-0146 (directora Supervisión) y Oscar Vásquez Vargas, ced 2-0493-0542 (supervisor), para la Participación: LII Pleno del GAFILAT y Grupos de Trabajo, que se llevará a cabo de forma presencial en Cuidad de Antigua, Guatemala del 2 al 5 de diciembre</t>
  </si>
  <si>
    <t>Ampliación campaña institucional SOA Sugese 2025.</t>
  </si>
  <si>
    <t>2025PR-000066-ODM.</t>
  </si>
  <si>
    <t>P146</t>
  </si>
  <si>
    <t>7122025000000590</t>
  </si>
  <si>
    <t>392025131000066</t>
  </si>
  <si>
    <t>7132025000000343-</t>
  </si>
  <si>
    <t>Compra de dos chalecos Heimlich -Chaleco de entrenamiento anti-asfixia y obstrucción - Modelo de entrenamiento de práctica en la Superintendencia General de Seguros (SUGESE)2025</t>
  </si>
  <si>
    <t>Se requiere la compra de tiquete aéreo, para la participación de Germán Rodríguez Aguilar, ced 1-0895-0747 (director jurídico) para la Participación: Market Conduct Working Group (Grupo de Trabajo de Conducta de Mercado), que se llevará a cabo de forma presencial en Cuidad de Basilea, Suiza del 2 al 4 de diciembre</t>
  </si>
  <si>
    <t xml:space="preserve">10000000484
10000000498
10000000512
10000000522
10000000533
10000000544
10000000551
10000000566
10000000577
10000000594
</t>
  </si>
  <si>
    <t>P147</t>
  </si>
  <si>
    <t>7122025000000686</t>
  </si>
  <si>
    <t>392025131000064</t>
  </si>
  <si>
    <t>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r</t>
  </si>
  <si>
    <t>P148</t>
  </si>
  <si>
    <t>7122025000000713</t>
  </si>
  <si>
    <t>392025131000067</t>
  </si>
  <si>
    <t>P150</t>
  </si>
  <si>
    <t>P145</t>
  </si>
  <si>
    <t>7122025000000724-</t>
  </si>
  <si>
    <t>7132025000000354-</t>
  </si>
  <si>
    <t>P154</t>
  </si>
  <si>
    <t>7122025000000729</t>
  </si>
  <si>
    <t>392025131000072</t>
  </si>
  <si>
    <t>2025PR-000071-ODM</t>
  </si>
  <si>
    <t>P138
P156</t>
  </si>
  <si>
    <t>10000006187
10000006241</t>
  </si>
  <si>
    <t>7122025000000668-
	7122025000000753</t>
  </si>
  <si>
    <t>392025131000061
392025131000074</t>
  </si>
  <si>
    <t xml:space="preserve">	7132025000000316-
	7132025000000367
</t>
  </si>
  <si>
    <t>Inscripción al curso de Programa Anual de capacitación 2026 para brigadas de emergencias primer respondedor en emergencias- Brigadista, impartido por Solash, el día 9  de diciembre, en horario de 8:00 a.m. a 12p.m  Presencial, lunes y miércoles . 
Alexander Morales Hidalgo
Wilberth Solano López
Rolando Zúñiga González
Marianela Serrano 
Sivianny Vargas Araya</t>
  </si>
  <si>
    <t>2025PX-000321-0004900001</t>
  </si>
  <si>
    <t>P155</t>
  </si>
  <si>
    <t>7122025000000725-</t>
  </si>
  <si>
    <t>7132025000000349-</t>
  </si>
  <si>
    <t xml:space="preserve">P165
</t>
  </si>
  <si>
    <t>7122025000000803-</t>
  </si>
  <si>
    <t>P157</t>
  </si>
  <si>
    <t>7122025000000523</t>
  </si>
  <si>
    <t>392025131000045</t>
  </si>
  <si>
    <t>7132025000000376-</t>
  </si>
  <si>
    <t>2025PX-000129-0004900001</t>
  </si>
  <si>
    <t>P163</t>
  </si>
  <si>
    <t>7122025000000313-</t>
  </si>
  <si>
    <t>P159</t>
  </si>
  <si>
    <t>7122025000000778-</t>
  </si>
  <si>
    <t>713202500000037-2</t>
  </si>
  <si>
    <t>2025LD-000090-0004900001</t>
  </si>
  <si>
    <t>CORPORACION RAMIST SRL</t>
  </si>
  <si>
    <t>P162</t>
  </si>
  <si>
    <t>7122025000000737-</t>
  </si>
  <si>
    <t>7132025000000365-</t>
  </si>
  <si>
    <t>P160</t>
  </si>
  <si>
    <t>7122025000000795-</t>
  </si>
  <si>
    <t>7132025000000375-</t>
  </si>
  <si>
    <t>P164</t>
  </si>
  <si>
    <t>7122025000000805-</t>
  </si>
  <si>
    <t>7132025000000397-</t>
  </si>
  <si>
    <t>P129</t>
  </si>
  <si>
    <t>ACTA MANUAL DE RECIBO DE BIENES DEFINITIVA N.º 47-2025</t>
  </si>
  <si>
    <t>P167</t>
  </si>
  <si>
    <t>7122025000000579-</t>
  </si>
  <si>
    <t>P143</t>
  </si>
  <si>
    <t>ACTA DE RECIBO DE BIENES DEFINITIVA N.º 52-2025</t>
  </si>
  <si>
    <t>2025LD-000108-0004900001</t>
  </si>
  <si>
    <t>ALFA MEDICA S.A.</t>
  </si>
  <si>
    <t>2025LD-000081-0004900001</t>
  </si>
  <si>
    <t>ARWEB SOCIEDAD ANONIMA</t>
  </si>
  <si>
    <t>10000009675
10000010689
10000011123</t>
  </si>
  <si>
    <t xml:space="preserve">7122025000000052
ACTA 43 PAGO 131
ACTA N.º 56-2025
</t>
  </si>
  <si>
    <t>392025131000008
N.A
N.A</t>
  </si>
  <si>
    <t>713202500000004-3
N.A
N.A</t>
  </si>
  <si>
    <t xml:space="preserve">P24
P131
P166
</t>
  </si>
  <si>
    <t>P169</t>
  </si>
  <si>
    <t>7122025000000830</t>
  </si>
  <si>
    <t>392025131000082</t>
  </si>
  <si>
    <t>7132025000000395-</t>
  </si>
  <si>
    <t>J&amp;V ENTERPRISE S.A.</t>
  </si>
  <si>
    <t>P170</t>
  </si>
  <si>
    <t>2025LD-000052-0004900001</t>
  </si>
  <si>
    <t>7122025000000827</t>
  </si>
  <si>
    <t>392025131000080</t>
  </si>
  <si>
    <t>7132025000000396-</t>
  </si>
  <si>
    <t>Adquisición de un Desfibrilador Externo Automático (DEA) Institucional</t>
  </si>
  <si>
    <t>2025Px-000320-0004900001</t>
  </si>
  <si>
    <t>7122025000000801-</t>
  </si>
  <si>
    <t>7132025000000384-</t>
  </si>
  <si>
    <t>P158</t>
  </si>
  <si>
    <t>P168</t>
  </si>
  <si>
    <t>7122025000000828-</t>
  </si>
  <si>
    <t>7132025000000391-</t>
  </si>
  <si>
    <t>P151</t>
  </si>
  <si>
    <t>ACTA DE RECIBO DE BIENES DEFINITIVA N.º 53-2025</t>
  </si>
  <si>
    <t>P173</t>
  </si>
  <si>
    <t>7132025000000409-</t>
  </si>
  <si>
    <t>P177</t>
  </si>
  <si>
    <t>7122025000000884</t>
  </si>
  <si>
    <t>392025091000101</t>
  </si>
  <si>
    <t>7132025000000429-</t>
  </si>
  <si>
    <t>P171</t>
  </si>
  <si>
    <t>7122025000000839-</t>
  </si>
  <si>
    <t>392025131000083</t>
  </si>
  <si>
    <t>7132025000000405-</t>
  </si>
  <si>
    <t>Compra de camisas Institucionales, para uso actividades de exposición al público como ferias informativas.</t>
  </si>
  <si>
    <t>P176</t>
  </si>
  <si>
    <t>7122025000000862</t>
  </si>
  <si>
    <t>392025131000086</t>
  </si>
  <si>
    <t>P172</t>
  </si>
  <si>
    <t>PE-153586</t>
  </si>
  <si>
    <t>7122025000000832</t>
  </si>
  <si>
    <t>392025131000090</t>
  </si>
  <si>
    <t>713202500000043-</t>
  </si>
  <si>
    <t>P16
P35
P43
P55
P68
P82
P97
P111
P130
P174
P175</t>
  </si>
  <si>
    <t>10000009598
10000009803
10000009930
10000010096
10000010260
10000010395
10000010537
10000010686
10000011196
10000011240</t>
  </si>
  <si>
    <t xml:space="preserve">	7122025000000409
</t>
  </si>
  <si>
    <t xml:space="preserve">	7122025000000008
ACTA DE RECIBO DE BIENES DEFINITIVA y Pago N.º 58-2025
</t>
  </si>
  <si>
    <t>P180</t>
  </si>
  <si>
    <t>7122025000000888</t>
  </si>
  <si>
    <t>392025131000091-</t>
  </si>
  <si>
    <t>7132025000000466-</t>
  </si>
  <si>
    <t>P161</t>
  </si>
  <si>
    <t>Falta Acta Manual de Pago</t>
  </si>
  <si>
    <t>GRUPO NACÓN S.A</t>
  </si>
  <si>
    <t xml:space="preserve">P29
P30
P33
P46
P58
P71
P96
P116
P139
</t>
  </si>
  <si>
    <t>P153</t>
  </si>
  <si>
    <t xml:space="preserve">10000005199
10000005240
10000005240
10000005294
10000005361
10000005411
10000005528
10000006012
10000005636
</t>
  </si>
  <si>
    <t>1.05.03,02</t>
  </si>
  <si>
    <t>VIAJES EJECUTIVOS MUNDIALES</t>
  </si>
  <si>
    <t>PE1582025</t>
  </si>
  <si>
    <t>713202500000035-4</t>
  </si>
  <si>
    <t xml:space="preserve">VIAJES EJECUTIVOS MUNDIALES S.A </t>
  </si>
  <si>
    <t>P67</t>
  </si>
  <si>
    <t>ACTA DE RECIBO DE BIENES DEFINITIVA N.º 22-2025</t>
  </si>
  <si>
    <t>ACTA DE RECIBO DE BIENES DEFINITIVA N.º 24-2025</t>
  </si>
  <si>
    <t>ACTA DE RECIBO DE BIENES DEFINITIVA N.º 32-2025</t>
  </si>
  <si>
    <t>ACTA DE RECIBO DE BIENES DEFINITIVA N.º 27-2025</t>
  </si>
  <si>
    <t>ACTA DE RECIBO DE BIENES DEFINITIVA N.º 4-2025</t>
  </si>
  <si>
    <t>P06,P07, P15,P26, P38, P53, P64. P81, P92, P112, P136 y P149</t>
  </si>
  <si>
    <t>ACTA DE RECIBO DE BIENES DEFINITIVA Nº 003-2025</t>
  </si>
  <si>
    <t>ACTA DE RECIBO DE BIENES DEFINITIVA N.º 5-2025</t>
  </si>
  <si>
    <t>ACTA DE RECIBO DE BIENES DEFINITIVA N.º 6-2025</t>
  </si>
  <si>
    <t>ACTA DE RECIBO DE BIENES DEFINITIVA N.º 7-2025</t>
  </si>
  <si>
    <t xml:space="preserve"> </t>
  </si>
  <si>
    <t>ACTA DE RECIBO DE BIENES DEFINITIVA N.º 14-2025</t>
  </si>
  <si>
    <t xml:space="preserve">
ACTA DE RECIBO DE BIENES DEFINITIVA Nº 22
ACTA DE RECIBO DE BIENES DEFINITIVA N° 14
ACTA DE RECIBO DE BIENES DEFINITIVA N.º 16</t>
  </si>
  <si>
    <t>ACTA DE RECIBO DE BIENES DEFINITIVA N.º 17-2025
ACTA DE RECIBO DE BIENES DEFINITIVA N.º 18-2025
ACTA DE RECIBO DE BIENES DEFINITIVA N.º 12-2025
ACTA DE RECIBO DE BIENES DEFINITIVA Nº 11-2025</t>
  </si>
  <si>
    <t>ACTA DE RECIBO DE BIENES DEFINITIVA N.º 26-2025</t>
  </si>
  <si>
    <t>ACTA DE RECIBO DE BIENES DEFINITIVA N.º 30-2025</t>
  </si>
  <si>
    <r>
      <t xml:space="preserve">ACTA DE RECIBO DE BIENES DEFINITIVA </t>
    </r>
    <r>
      <rPr>
        <b/>
        <i/>
        <sz val="14"/>
        <rFont val="Arial"/>
        <family val="2"/>
      </rPr>
      <t>N.º</t>
    </r>
    <r>
      <rPr>
        <b/>
        <sz val="14"/>
        <rFont val="Arial"/>
        <family val="2"/>
      </rPr>
      <t xml:space="preserve"> 31-2024</t>
    </r>
  </si>
  <si>
    <t>ACTA DE RECIBO DE BIENES DEFINITIVA N°10
ACTA DE RECIBO DE BIENES DEFINITIVA N.º 33-2025</t>
  </si>
  <si>
    <t>ACTA DE RECIBO DE BIENES DEFINITIVA N.º 38-2025</t>
  </si>
  <si>
    <r>
      <t xml:space="preserve">ACTA DE RECIBO DE BIENES DEFINITIVA </t>
    </r>
    <r>
      <rPr>
        <b/>
        <i/>
        <sz val="14"/>
        <rFont val="Arial"/>
        <family val="2"/>
      </rPr>
      <t>N.º</t>
    </r>
    <r>
      <rPr>
        <b/>
        <sz val="14"/>
        <rFont val="Arial"/>
        <family val="2"/>
      </rPr>
      <t xml:space="preserve"> 39</t>
    </r>
  </si>
  <si>
    <t>ACTA DE RECIBO DE BIENES DEFINITIVA N.º 41</t>
  </si>
  <si>
    <t xml:space="preserve">7122025000000040
7122025000000041
Acta 42 Pago 130
Acta 57 Pago 174
ACTA DE RECIBO DE BIENES DEFINITIVA N.º 17-2025
ACTA DE RECIBO DE BIENES DEFINITIVA N.º 20-2025
ACTA DE RECIBO DE BIENES DEFINITIVA N.º 40-2025
ACTA DE RECIBO DE BIENES DEFINITIVA N.º 42-2025
</t>
  </si>
  <si>
    <t xml:space="preserve">ACTA DE RECIBO DE BIENES DEFINITIVA Nº 02-2025
ACTA DE RECIBO DE BIENES DEFINITIVA N.º 21-2025
ACTA DE RECIBO DE BIENES DEFINITIVA N.º 13-2025
ACTA DE RECIBO DE BIENES DEFINITIVA Nº 09-2025
ACTA DE RECIBO DE BIENES DEFINITIVA Nº 01-2025
ACTA DE RECIBO DE BIENES DEFINITIVA N.º 19-2025
ACTA DE RECIBO DE BIENES DE SERVICIO N°48-2025
ACTA DE RECIBO DE BIENES DE SERVICIO N.º 54-2025 
ACTA DE RECIBO DE BIENES DEFINITIVA N.º 28-2025
ACTA DE RECIBO DE BIENES DEFINITIVA N.º 34-2025
ACTA DE RECIBO DE BIENES DE SERVICIO N.º 48-2025
ACTA DE RECIBO DE BIENES DE SERVICIO N.º 54-2025
</t>
  </si>
  <si>
    <t>P08</t>
  </si>
  <si>
    <t>7122025000000006</t>
  </si>
  <si>
    <t>392025131000002</t>
  </si>
  <si>
    <t>TRÁMITE FUERA DE SICOP20</t>
  </si>
  <si>
    <t>PROCESO FUERA DE SICOP20</t>
  </si>
  <si>
    <t>Inscripción de la funcionaria Maria Fernanda Cisneros , del área de Administrativo en el curso " Ley General de Contratación Administrativa", por ACG Arisol Consulting.20</t>
  </si>
  <si>
    <t>NO TIENE CONTRATO DE SICOP20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</si>
</sst>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_(* #,##0.00_);_(* \(#,##0.00\);_(* &quot;-&quot;??_);_(@_)"/>
  </numFmts>
  <fonts count="13" x14ac:knownFonts="1">
    <font>
      <sz val="11"/>
      <color theme="1"/>
      <name val="Calibri"/>
      <family val="2"/>
      <scheme val="minor"/>
    </font>
    <font>
      <b/>
      <sz val="11"/>
      <color theme="1"/>
      <name val="Calibri"/>
      <family val="2"/>
      <scheme val="minor"/>
    </font>
    <font>
      <sz val="10"/>
      <name val="Arial"/>
      <family val="2"/>
    </font>
    <font>
      <b/>
      <sz val="18"/>
      <color theme="1"/>
      <name val="Calibri"/>
      <family val="2"/>
      <scheme val="minor"/>
    </font>
    <font>
      <sz val="11"/>
      <name val="Calibri"/>
      <family val="2"/>
      <scheme val="minor"/>
    </font>
    <font>
      <sz val="8"/>
      <name val="Calibri"/>
      <family val="2"/>
      <scheme val="minor"/>
    </font>
    <font>
      <sz val="11"/>
      <color indexed="81"/>
      <name val="Tahoma"/>
      <family val="2"/>
    </font>
    <font>
      <b/>
      <sz val="11"/>
      <color indexed="81"/>
      <name val="Tahoma"/>
      <family val="2"/>
    </font>
    <font>
      <sz val="14"/>
      <color rgb="FFFF0000"/>
      <name val="Calibri"/>
      <family val="2"/>
      <scheme val="minor"/>
    </font>
    <font>
      <sz val="11"/>
      <color indexed="81"/>
      <name val="Tahoma"/>
      <charset val="1"/>
    </font>
    <font>
      <b/>
      <sz val="11"/>
      <color indexed="81"/>
      <name val="Tahoma"/>
      <charset val="1"/>
    </font>
    <font>
      <b/>
      <sz val="14"/>
      <name val="Arial"/>
      <family val="2"/>
    </font>
    <font>
      <b/>
      <i/>
      <sz val="14"/>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s>
  <borders count="27">
    <border>
      <left/>
      <right/>
      <top/>
      <bottom/>
      <diagonal/>
    </border>
    <border>
      <left style="double">
        <color theme="8" tint="-0.249977111117893"/>
      </left>
      <right style="double">
        <color theme="8" tint="-0.249977111117893"/>
      </right>
      <top style="double">
        <color theme="8" tint="-0.249977111117893"/>
      </top>
      <bottom style="double">
        <color theme="8" tint="-0.249977111117893"/>
      </bottom>
      <diagonal/>
    </border>
    <border>
      <left style="double">
        <color theme="8" tint="-0.249977111117893"/>
      </left>
      <right/>
      <top style="double">
        <color theme="8" tint="-0.249977111117893"/>
      </top>
      <bottom style="double">
        <color theme="8" tint="-0.249977111117893"/>
      </bottom>
      <diagonal/>
    </border>
    <border>
      <left/>
      <right style="double">
        <color theme="8" tint="-0.249977111117893"/>
      </right>
      <top style="double">
        <color theme="8" tint="-0.249977111117893"/>
      </top>
      <bottom style="double">
        <color theme="8" tint="-0.249977111117893"/>
      </bottom>
      <diagonal/>
    </border>
    <border>
      <left style="double">
        <color theme="8"/>
      </left>
      <right style="double">
        <color theme="8" tint="-0.249977111117893"/>
      </right>
      <top style="double">
        <color theme="8" tint="-0.249977111117893"/>
      </top>
      <bottom/>
      <diagonal/>
    </border>
    <border>
      <left style="double">
        <color theme="8" tint="-0.249977111117893"/>
      </left>
      <right style="double">
        <color theme="8" tint="-0.249977111117893"/>
      </right>
      <top style="double">
        <color theme="8" tint="-0.249977111117893"/>
      </top>
      <bottom/>
      <diagonal/>
    </border>
    <border>
      <left style="double">
        <color theme="8" tint="-0.249977111117893"/>
      </left>
      <right style="double">
        <color theme="8" tint="-0.249977111117893"/>
      </right>
      <top/>
      <bottom style="double">
        <color theme="8" tint="-0.249977111117893"/>
      </bottom>
      <diagonal/>
    </border>
    <border>
      <left/>
      <right/>
      <top style="double">
        <color theme="8" tint="-0.249977111117893"/>
      </top>
      <bottom style="double">
        <color theme="8" tint="-0.249977111117893"/>
      </bottom>
      <diagonal/>
    </border>
    <border>
      <left/>
      <right style="double">
        <color theme="8" tint="-0.249977111117893"/>
      </right>
      <top style="double">
        <color theme="8" tint="-0.249977111117893"/>
      </top>
      <bottom/>
      <diagonal/>
    </border>
    <border>
      <left style="double">
        <color theme="8" tint="-0.249977111117893"/>
      </left>
      <right style="double">
        <color theme="8" tint="-0.249977111117893"/>
      </right>
      <top/>
      <bottom/>
      <diagonal/>
    </border>
    <border>
      <left style="thin">
        <color indexed="64"/>
      </left>
      <right style="thin">
        <color indexed="64"/>
      </right>
      <top style="thin">
        <color indexed="64"/>
      </top>
      <bottom style="thin">
        <color indexed="64"/>
      </bottom>
      <diagonal/>
    </border>
    <border>
      <left style="double">
        <color theme="8"/>
      </left>
      <right style="double">
        <color theme="8" tint="-0.249977111117893"/>
      </right>
      <top/>
      <bottom/>
      <diagonal/>
    </border>
    <border>
      <left style="thin">
        <color indexed="64"/>
      </left>
      <right style="thin">
        <color indexed="64"/>
      </right>
      <top style="thin">
        <color indexed="64"/>
      </top>
      <bottom/>
      <diagonal/>
    </border>
    <border>
      <left style="double">
        <color theme="8" tint="-0.249977111117893"/>
      </left>
      <right/>
      <top style="double">
        <color theme="8" tint="-0.249977111117893"/>
      </top>
      <bottom/>
      <diagonal/>
    </border>
    <border>
      <left/>
      <right/>
      <top style="double">
        <color theme="8" tint="-0.249977111117893"/>
      </top>
      <bottom/>
      <diagonal/>
    </border>
    <border>
      <left/>
      <right style="double">
        <color theme="8" tint="-0.249977111117893"/>
      </right>
      <top/>
      <bottom style="double">
        <color theme="8" tint="-0.249977111117893"/>
      </bottom>
      <diagonal/>
    </border>
    <border>
      <left style="double">
        <color theme="8" tint="-0.249977111117893"/>
      </left>
      <right/>
      <top/>
      <bottom style="double">
        <color theme="8" tint="-0.249977111117893"/>
      </bottom>
      <diagonal/>
    </border>
    <border>
      <left/>
      <right/>
      <top/>
      <bottom style="double">
        <color theme="8" tint="-0.249977111117893"/>
      </bottom>
      <diagonal/>
    </border>
    <border>
      <left style="thin">
        <color indexed="64"/>
      </left>
      <right style="thin">
        <color indexed="64"/>
      </right>
      <top/>
      <bottom style="thin">
        <color indexed="64"/>
      </bottom>
      <diagonal/>
    </border>
    <border>
      <left style="double">
        <color theme="8"/>
      </left>
      <right style="double">
        <color theme="8" tint="-0.249977111117893"/>
      </right>
      <top style="double">
        <color theme="8" tint="-0.249977111117893"/>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double">
        <color theme="8" tint="-0.249977111117893"/>
      </left>
      <right/>
      <top/>
      <bottom/>
      <diagonal/>
    </border>
    <border>
      <left/>
      <right style="double">
        <color theme="8" tint="-0.249977111117893"/>
      </right>
      <top/>
      <bottom/>
      <diagonal/>
    </border>
  </borders>
  <cellStyleXfs count="4">
    <xf numFmtId="0" fontId="0" fillId="0" borderId="0"/>
    <xf numFmtId="165" fontId="2" fillId="0" borderId="0" applyFont="0" applyFill="0" applyBorder="0" applyAlignment="0" applyProtection="0"/>
    <xf numFmtId="0" fontId="2" fillId="0" borderId="0"/>
    <xf numFmtId="43" fontId="2" fillId="0" borderId="0" applyFont="0" applyFill="0" applyBorder="0" applyAlignment="0" applyProtection="0"/>
  </cellStyleXfs>
  <cellXfs count="89">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vertical="center"/>
    </xf>
    <xf numFmtId="0" fontId="1" fillId="2" borderId="3" xfId="0" applyFont="1" applyFill="1" applyBorder="1" applyAlignment="1" applyProtection="1">
      <alignment horizontal="center" vertical="center"/>
      <protection locked="0"/>
    </xf>
    <xf numFmtId="0" fontId="1" fillId="2" borderId="5" xfId="0" applyFont="1" applyFill="1" applyBorder="1" applyAlignment="1" applyProtection="1">
      <alignment horizontal="center"/>
      <protection locked="0"/>
    </xf>
    <xf numFmtId="0" fontId="0" fillId="3" borderId="4" xfId="0" applyFill="1" applyBorder="1" applyAlignment="1">
      <alignment horizontal="center" vertical="center"/>
    </xf>
    <xf numFmtId="0" fontId="0" fillId="3" borderId="1" xfId="0" applyFill="1" applyBorder="1" applyAlignment="1">
      <alignment horizontal="left" vertical="center" wrapText="1"/>
    </xf>
    <xf numFmtId="0" fontId="4" fillId="3" borderId="3"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164" fontId="0" fillId="3" borderId="1" xfId="0" applyNumberFormat="1" applyFill="1" applyBorder="1" applyAlignment="1">
      <alignment horizontal="center" vertical="center" wrapText="1"/>
    </xf>
    <xf numFmtId="0" fontId="0" fillId="3" borderId="3" xfId="0" applyFill="1" applyBorder="1" applyAlignment="1">
      <alignment horizontal="left" vertical="center" wrapText="1"/>
    </xf>
    <xf numFmtId="0" fontId="0" fillId="3" borderId="3" xfId="0" applyFill="1" applyBorder="1" applyAlignment="1">
      <alignment horizontal="center" vertical="center" wrapText="1"/>
    </xf>
    <xf numFmtId="49" fontId="0" fillId="3" borderId="3" xfId="0" applyNumberFormat="1" applyFill="1" applyBorder="1" applyAlignment="1">
      <alignment horizontal="center" vertical="center" wrapText="1"/>
    </xf>
    <xf numFmtId="1" fontId="0" fillId="3" borderId="3" xfId="0" applyNumberFormat="1" applyFill="1" applyBorder="1" applyAlignment="1">
      <alignment horizontal="center" vertical="center" wrapText="1"/>
    </xf>
    <xf numFmtId="0" fontId="0" fillId="3" borderId="3" xfId="0" applyFill="1" applyBorder="1" applyAlignment="1">
      <alignment horizontal="center" vertical="center"/>
    </xf>
    <xf numFmtId="0" fontId="0" fillId="3" borderId="1" xfId="0" applyFill="1" applyBorder="1" applyAlignment="1">
      <alignment horizontal="center" vertical="center" wrapText="1"/>
    </xf>
    <xf numFmtId="0" fontId="3" fillId="0" borderId="0" xfId="0" applyFont="1" applyAlignment="1">
      <alignment horizontal="center"/>
    </xf>
    <xf numFmtId="0" fontId="0" fillId="3" borderId="7" xfId="0" applyFill="1" applyBorder="1" applyAlignment="1">
      <alignment horizontal="left" vertical="center" wrapText="1"/>
    </xf>
    <xf numFmtId="1" fontId="0" fillId="3" borderId="7" xfId="0" applyNumberFormat="1" applyFill="1" applyBorder="1" applyAlignment="1">
      <alignment horizontal="center" vertical="center" wrapText="1"/>
    </xf>
    <xf numFmtId="0" fontId="0" fillId="3" borderId="11" xfId="0" applyFill="1" applyBorder="1" applyAlignment="1">
      <alignment horizontal="center" vertical="center"/>
    </xf>
    <xf numFmtId="0" fontId="0" fillId="3" borderId="10" xfId="0" applyFill="1" applyBorder="1" applyAlignment="1">
      <alignment horizontal="center" vertical="center"/>
    </xf>
    <xf numFmtId="0" fontId="1" fillId="2" borderId="9" xfId="0" applyFont="1" applyFill="1" applyBorder="1" applyAlignment="1" applyProtection="1">
      <alignment horizontal="center"/>
      <protection locked="0"/>
    </xf>
    <xf numFmtId="0" fontId="0" fillId="3" borderId="10" xfId="0" applyFill="1" applyBorder="1" applyAlignment="1">
      <alignment horizontal="left" vertical="center" wrapText="1"/>
    </xf>
    <xf numFmtId="0" fontId="0" fillId="3" borderId="0" xfId="0" applyFill="1" applyAlignment="1">
      <alignment horizontal="center" vertical="center"/>
    </xf>
    <xf numFmtId="0" fontId="0" fillId="3" borderId="8" xfId="0" applyFill="1" applyBorder="1" applyAlignment="1">
      <alignment horizontal="center" vertical="center" wrapText="1"/>
    </xf>
    <xf numFmtId="0" fontId="0" fillId="3" borderId="6" xfId="0" applyFill="1" applyBorder="1" applyAlignment="1">
      <alignment horizontal="left" vertical="center" wrapText="1"/>
    </xf>
    <xf numFmtId="0" fontId="0" fillId="3" borderId="12" xfId="0" applyFill="1" applyBorder="1" applyAlignment="1">
      <alignment horizontal="left" vertical="center" wrapText="1"/>
    </xf>
    <xf numFmtId="0" fontId="0" fillId="3" borderId="12" xfId="0" applyFill="1" applyBorder="1" applyAlignment="1">
      <alignment horizontal="center" vertical="center"/>
    </xf>
    <xf numFmtId="0" fontId="4" fillId="3" borderId="8"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3" xfId="0" applyFill="1" applyBorder="1" applyAlignment="1">
      <alignment horizontal="center" vertical="center"/>
    </xf>
    <xf numFmtId="164" fontId="0" fillId="3" borderId="5" xfId="0" applyNumberFormat="1" applyFill="1" applyBorder="1" applyAlignment="1">
      <alignment horizontal="center" vertical="center" wrapText="1"/>
    </xf>
    <xf numFmtId="49" fontId="0" fillId="3" borderId="8" xfId="0" applyNumberFormat="1" applyFill="1" applyBorder="1" applyAlignment="1">
      <alignment horizontal="center" vertical="center" wrapText="1"/>
    </xf>
    <xf numFmtId="1" fontId="0" fillId="3" borderId="14" xfId="0" applyNumberFormat="1" applyFill="1" applyBorder="1" applyAlignment="1">
      <alignment horizontal="center" vertical="center" wrapText="1"/>
    </xf>
    <xf numFmtId="0" fontId="4" fillId="3" borderId="15" xfId="0" applyFont="1" applyFill="1" applyBorder="1" applyAlignment="1">
      <alignment horizontal="center" vertical="center" wrapText="1"/>
    </xf>
    <xf numFmtId="0" fontId="0" fillId="3" borderId="1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6" xfId="0" applyFill="1" applyBorder="1" applyAlignment="1">
      <alignment horizontal="center" vertical="center"/>
    </xf>
    <xf numFmtId="164" fontId="0" fillId="3" borderId="6" xfId="0" applyNumberFormat="1" applyFill="1" applyBorder="1" applyAlignment="1">
      <alignment horizontal="center" vertical="center" wrapText="1"/>
    </xf>
    <xf numFmtId="49" fontId="0" fillId="3" borderId="15" xfId="0" applyNumberFormat="1" applyFill="1" applyBorder="1" applyAlignment="1">
      <alignment horizontal="center" vertical="center" wrapText="1"/>
    </xf>
    <xf numFmtId="1" fontId="0" fillId="3" borderId="17" xfId="0" applyNumberFormat="1" applyFill="1" applyBorder="1" applyAlignment="1">
      <alignment horizontal="center" vertical="center" wrapText="1"/>
    </xf>
    <xf numFmtId="0" fontId="0" fillId="3" borderId="18" xfId="0" applyFill="1" applyBorder="1" applyAlignment="1">
      <alignment horizontal="left" vertical="center" wrapText="1"/>
    </xf>
    <xf numFmtId="0" fontId="4"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164" fontId="0" fillId="3" borderId="10"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1" fontId="0" fillId="3" borderId="10" xfId="0" applyNumberFormat="1" applyFill="1" applyBorder="1" applyAlignment="1">
      <alignment horizontal="center" vertical="center" wrapText="1"/>
    </xf>
    <xf numFmtId="0" fontId="0" fillId="3" borderId="8" xfId="0" applyFill="1" applyBorder="1" applyAlignment="1">
      <alignment horizontal="left" vertical="center" wrapText="1"/>
    </xf>
    <xf numFmtId="0" fontId="0" fillId="3" borderId="19" xfId="0" applyFill="1" applyBorder="1" applyAlignment="1">
      <alignment horizontal="center" vertical="center"/>
    </xf>
    <xf numFmtId="49" fontId="0" fillId="3" borderId="7" xfId="0" applyNumberFormat="1" applyFill="1" applyBorder="1" applyAlignment="1">
      <alignment horizontal="center" vertical="center" wrapText="1"/>
    </xf>
    <xf numFmtId="49" fontId="0" fillId="3" borderId="0" xfId="0" applyNumberFormat="1" applyFill="1" applyAlignment="1">
      <alignment horizontal="center" vertical="center" wrapText="1"/>
    </xf>
    <xf numFmtId="0" fontId="0" fillId="3" borderId="18" xfId="0" applyFill="1" applyBorder="1" applyAlignment="1">
      <alignment horizontal="center" vertical="center" wrapText="1"/>
    </xf>
    <xf numFmtId="0" fontId="4" fillId="3" borderId="18" xfId="0" applyFont="1" applyFill="1" applyBorder="1" applyAlignment="1">
      <alignment horizontal="center" vertical="center" wrapText="1"/>
    </xf>
    <xf numFmtId="0" fontId="0" fillId="3" borderId="18" xfId="0" applyFill="1" applyBorder="1" applyAlignment="1">
      <alignment horizontal="center" vertical="center"/>
    </xf>
    <xf numFmtId="49" fontId="0" fillId="3" borderId="18" xfId="0" applyNumberFormat="1" applyFill="1" applyBorder="1" applyAlignment="1">
      <alignment horizontal="center" vertical="center" wrapText="1"/>
    </xf>
    <xf numFmtId="1" fontId="0" fillId="3" borderId="18" xfId="0" applyNumberFormat="1" applyFill="1" applyBorder="1" applyAlignment="1">
      <alignment horizontal="center" vertical="center" wrapText="1"/>
    </xf>
    <xf numFmtId="1" fontId="8" fillId="3" borderId="7" xfId="0" applyNumberFormat="1" applyFont="1" applyFill="1" applyBorder="1" applyAlignment="1">
      <alignment horizontal="center" vertical="center" wrapText="1"/>
    </xf>
    <xf numFmtId="0" fontId="0" fillId="3" borderId="0" xfId="0" applyFill="1" applyAlignment="1">
      <alignment horizontal="center" vertical="center" wrapText="1"/>
    </xf>
    <xf numFmtId="164" fontId="0" fillId="3" borderId="8" xfId="0" applyNumberFormat="1" applyFill="1" applyBorder="1" applyAlignment="1">
      <alignment horizontal="center" vertical="center" wrapText="1"/>
    </xf>
    <xf numFmtId="164" fontId="0" fillId="3" borderId="18" xfId="0" applyNumberFormat="1" applyFill="1" applyBorder="1" applyAlignment="1">
      <alignment horizontal="center" vertical="center" wrapText="1"/>
    </xf>
    <xf numFmtId="0" fontId="0" fillId="3" borderId="20" xfId="0" applyFill="1" applyBorder="1" applyAlignment="1">
      <alignment horizontal="left" vertical="center" wrapText="1"/>
    </xf>
    <xf numFmtId="0" fontId="0" fillId="3" borderId="14"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left" vertical="center" wrapText="1"/>
    </xf>
    <xf numFmtId="0" fontId="0" fillId="3" borderId="7" xfId="0" applyFill="1" applyBorder="1" applyAlignment="1">
      <alignment horizontal="center" vertical="center"/>
    </xf>
    <xf numFmtId="0" fontId="0" fillId="3" borderId="22" xfId="0" applyFill="1" applyBorder="1" applyAlignment="1">
      <alignment horizontal="center" vertical="center"/>
    </xf>
    <xf numFmtId="0" fontId="0" fillId="3" borderId="12" xfId="0" applyFill="1" applyBorder="1" applyAlignment="1">
      <alignment horizontal="center" vertical="center" wrapText="1"/>
    </xf>
    <xf numFmtId="0" fontId="0" fillId="3" borderId="7" xfId="0" applyFill="1" applyBorder="1" applyAlignment="1">
      <alignment horizontal="center" vertical="center" wrapText="1"/>
    </xf>
    <xf numFmtId="1" fontId="0" fillId="3" borderId="8" xfId="0" applyNumberFormat="1" applyFill="1" applyBorder="1" applyAlignment="1">
      <alignment horizontal="center" vertical="center" wrapText="1"/>
    </xf>
    <xf numFmtId="1" fontId="0" fillId="3" borderId="15" xfId="0" applyNumberFormat="1" applyFill="1" applyBorder="1" applyAlignment="1">
      <alignment horizontal="center" vertical="center" wrapText="1"/>
    </xf>
    <xf numFmtId="0" fontId="0" fillId="3" borderId="5" xfId="0" applyFill="1" applyBorder="1" applyAlignment="1">
      <alignment horizontal="center" vertical="center"/>
    </xf>
    <xf numFmtId="0" fontId="0" fillId="3" borderId="21" xfId="0" applyFill="1" applyBorder="1" applyAlignment="1">
      <alignment horizontal="center" vertical="center" wrapText="1"/>
    </xf>
    <xf numFmtId="0" fontId="0" fillId="3" borderId="23" xfId="0" applyFill="1" applyBorder="1" applyAlignment="1">
      <alignment horizontal="center" vertical="center"/>
    </xf>
    <xf numFmtId="0" fontId="0" fillId="3" borderId="24" xfId="0"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25" xfId="0" applyFill="1" applyBorder="1" applyAlignment="1">
      <alignment horizontal="center" vertical="center"/>
    </xf>
    <xf numFmtId="1" fontId="0" fillId="3" borderId="26" xfId="0" applyNumberFormat="1" applyFill="1" applyBorder="1" applyAlignment="1">
      <alignment horizontal="center" vertical="center" wrapText="1"/>
    </xf>
    <xf numFmtId="1" fontId="0" fillId="3" borderId="20" xfId="0" applyNumberFormat="1" applyFill="1" applyBorder="1" applyAlignment="1">
      <alignment horizontal="center" vertical="center" wrapText="1"/>
    </xf>
    <xf numFmtId="1" fontId="0" fillId="3" borderId="0" xfId="0" applyNumberFormat="1" applyFill="1" applyAlignment="1">
      <alignment horizontal="center" vertical="center" wrapText="1"/>
    </xf>
    <xf numFmtId="0" fontId="1" fillId="2" borderId="5"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3" fillId="0" borderId="0" xfId="0" applyFont="1" applyAlignment="1">
      <alignment horizontal="center"/>
    </xf>
    <xf numFmtId="0" fontId="1" fillId="2" borderId="2"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6"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top" wrapText="1"/>
      <protection locked="0"/>
    </xf>
    <xf numFmtId="0" fontId="1" fillId="2" borderId="9" xfId="0" applyFont="1" applyFill="1" applyBorder="1" applyAlignment="1" applyProtection="1">
      <alignment horizontal="center" vertical="top" wrapText="1"/>
      <protection locked="0"/>
    </xf>
  </cellXfs>
  <cellStyles count="4">
    <cellStyle name="Millares 2" xfId="1" xr:uid="{00000000-0005-0000-0000-000000000000}"/>
    <cellStyle name="Millares 2 2" xfId="3" xr:uid="{01C2B6F1-FCEC-472D-ACB2-917862C61805}"/>
    <cellStyle name="Normal" xfId="0" builtinId="0"/>
    <cellStyle name="Normal 3" xfId="2" xr:uid="{00000000-0005-0000-0000-000002000000}"/>
  </cellStyles>
  <dxfs count="28">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ont>
        <color auto="1"/>
      </font>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bgColor theme="4" tint="0.39994506668294322"/>
        </patternFill>
      </fill>
    </dxf>
    <dxf>
      <fill>
        <patternFill patternType="gray0625">
          <fgColor theme="9"/>
          <bgColor theme="4" tint="0.39994506668294322"/>
        </patternFill>
      </fill>
    </dxf>
    <dxf>
      <font>
        <color auto="1"/>
      </font>
      <fill>
        <patternFill patternType="gray0625">
          <fgColor theme="9"/>
          <bgColor theme="4" tint="0.39994506668294322"/>
        </patternFill>
      </fill>
    </dxf>
    <dxf>
      <fill>
        <patternFill patternType="gray0625">
          <fgColor theme="9"/>
          <bgColor theme="4" tint="0.39994506668294322"/>
        </patternFill>
      </fill>
    </dxf>
    <dxf>
      <font>
        <color auto="1"/>
      </font>
      <fill>
        <patternFill patternType="gray0625">
          <fgColor theme="9"/>
          <bgColor theme="4" tint="0.39994506668294322"/>
        </patternFill>
      </fill>
    </dxf>
    <dxf>
      <font>
        <color auto="1"/>
      </font>
      <fill>
        <patternFill patternType="gray0625">
          <fgColor theme="9"/>
          <bgColor theme="4" tint="0.39994506668294322"/>
        </patternFill>
      </fill>
    </dxf>
    <dxf>
      <font>
        <color auto="1"/>
      </font>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1454817346722"/>
        </patternFill>
      </fill>
    </dxf>
    <dxf>
      <fill>
        <patternFill patternType="solid">
          <bgColor theme="4" tint="0.59996337778862885"/>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527050</xdr:colOff>
          <xdr:row>4</xdr:row>
          <xdr:rowOff>146050</xdr:rowOff>
        </xdr:from>
        <xdr:to>
          <xdr:col>15</xdr:col>
          <xdr:colOff>1441450</xdr:colOff>
          <xdr:row>4</xdr:row>
          <xdr:rowOff>1047750</xdr:rowOff>
        </xdr:to>
        <xdr:sp macro="" textlink="">
          <xdr:nvSpPr>
            <xdr:cNvPr id="5120" name="Object 1024" hidden="1">
              <a:extLst>
                <a:ext uri="{63B3BB69-23CF-44E3-9099-C40C66FF867C}">
                  <a14:compatExt spid="_x0000_s5120"/>
                </a:ext>
                <a:ext uri="{FF2B5EF4-FFF2-40B4-BE49-F238E27FC236}">
                  <a16:creationId xmlns:a16="http://schemas.microsoft.com/office/drawing/2014/main" id="{00000000-0008-0000-0000-000000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MORALES HIDALGO ALEXANDER" id="{EF7A4E1F-3F6B-4E5D-A800-FBED72FA6E1D}" userId="S::MORALESHA@sugese.fi.cr::30a72c06-99ab-4951-bb74-0c23fe54d03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7" dT="2025-04-22T22:02:05.39" personId="{EF7A4E1F-3F6B-4E5D-A800-FBED72FA6E1D}" id="{A57F8A5B-4E96-4319-BE3C-001EA3C9CF31}">
    <text>FALTA QUE MICHI ME LO PROPORCIONE</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https://www.sicop.go.cr/moduloPcont/pcont/ctract/es/CE_CEJ_ESQ002.jsp"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0"/>
  <sheetViews>
    <sheetView showGridLines="0" tabSelected="1" zoomScale="90" zoomScaleNormal="90" workbookViewId="0">
      <pane ySplit="4" topLeftCell="A113" activePane="bottomLeft" state="frozen"/>
      <selection pane="bottomLeft" activeCell="I89" sqref="I89"/>
    </sheetView>
  </sheetViews>
  <sheetFormatPr baseColWidth="10" defaultColWidth="11.453125" defaultRowHeight="14.5" x14ac:dyDescent="0.35"/>
  <cols>
    <col min="1" max="1" width="8.984375E-2" customWidth="1"/>
    <col min="2" max="2" width="23" customWidth="1"/>
    <col min="3" max="3" width="91.54296875" customWidth="1"/>
    <col min="4" max="4" width="16.1796875" style="1" customWidth="1"/>
    <col min="5" max="5" width="22.1796875" style="2" customWidth="1"/>
    <col min="6" max="6" width="28.7265625" customWidth="1"/>
    <col min="7" max="7" width="42.453125" customWidth="1"/>
    <col min="8" max="8" width="26.81640625" customWidth="1"/>
    <col min="9" max="9" width="22.81640625" customWidth="1"/>
    <col min="10" max="10" width="18.81640625" style="3" customWidth="1"/>
    <col min="11" max="11" width="31.453125" style="3" customWidth="1"/>
    <col min="12" max="12" width="67.453125" bestFit="1" customWidth="1"/>
    <col min="13" max="13" width="30.81640625" customWidth="1"/>
    <col min="14" max="14" width="31.7265625" style="1" customWidth="1"/>
    <col min="15" max="15" width="24" customWidth="1"/>
    <col min="16" max="16" width="27.1796875" customWidth="1"/>
  </cols>
  <sheetData>
    <row r="1" spans="2:16" x14ac:dyDescent="0.35">
      <c r="D1" s="1">
        <v>500000</v>
      </c>
      <c r="E1" s="2">
        <f>+C1-D1</f>
        <v>-500000</v>
      </c>
      <c r="J1" s="3">
        <v>5</v>
      </c>
    </row>
    <row r="2" spans="2:16" ht="24" thickBot="1" x14ac:dyDescent="0.6">
      <c r="B2" s="83" t="s">
        <v>0</v>
      </c>
      <c r="C2" s="83"/>
      <c r="D2" s="83"/>
      <c r="E2" s="83"/>
      <c r="F2" s="83"/>
      <c r="G2" s="83"/>
      <c r="H2" s="83"/>
      <c r="I2" s="83"/>
      <c r="J2" s="83"/>
      <c r="K2" s="83"/>
      <c r="L2" s="83"/>
      <c r="M2" s="83"/>
      <c r="N2" s="83"/>
      <c r="O2" s="83"/>
      <c r="P2" s="18"/>
    </row>
    <row r="3" spans="2:16" ht="15.5" thickTop="1" thickBot="1" x14ac:dyDescent="0.4">
      <c r="B3" s="87" t="s">
        <v>1</v>
      </c>
      <c r="C3" s="81" t="s">
        <v>2</v>
      </c>
      <c r="D3" s="81" t="s">
        <v>3</v>
      </c>
      <c r="E3" s="81" t="s">
        <v>4</v>
      </c>
      <c r="F3" s="81" t="s">
        <v>5</v>
      </c>
      <c r="G3" s="81" t="s">
        <v>6</v>
      </c>
      <c r="H3" s="81" t="s">
        <v>7</v>
      </c>
      <c r="I3" s="81" t="s">
        <v>8</v>
      </c>
      <c r="J3" s="81" t="s">
        <v>9</v>
      </c>
      <c r="K3" s="81" t="s">
        <v>10</v>
      </c>
      <c r="L3" s="84" t="s">
        <v>11</v>
      </c>
      <c r="M3" s="85"/>
      <c r="N3" s="81" t="s">
        <v>12</v>
      </c>
      <c r="O3" s="5" t="s">
        <v>13</v>
      </c>
      <c r="P3" s="81" t="s">
        <v>14</v>
      </c>
    </row>
    <row r="4" spans="2:16" ht="15.5" thickTop="1" thickBot="1" x14ac:dyDescent="0.4">
      <c r="B4" s="88"/>
      <c r="C4" s="86"/>
      <c r="D4" s="86"/>
      <c r="E4" s="86"/>
      <c r="F4" s="86"/>
      <c r="G4" s="86"/>
      <c r="H4" s="86"/>
      <c r="I4" s="86"/>
      <c r="J4" s="86"/>
      <c r="K4" s="86"/>
      <c r="L4" s="4" t="s">
        <v>15</v>
      </c>
      <c r="M4" s="4" t="s">
        <v>16</v>
      </c>
      <c r="N4" s="86"/>
      <c r="O4" s="23"/>
      <c r="P4" s="82"/>
    </row>
    <row r="5" spans="2:16" ht="90.65" customHeight="1" thickTop="1" thickBot="1" x14ac:dyDescent="0.4">
      <c r="B5" s="6" t="s">
        <v>17</v>
      </c>
      <c r="C5" s="7" t="s">
        <v>18</v>
      </c>
      <c r="D5" s="8">
        <v>2025</v>
      </c>
      <c r="E5" s="13" t="s">
        <v>19</v>
      </c>
      <c r="F5" s="10">
        <v>4200005419</v>
      </c>
      <c r="G5" s="10" t="s">
        <v>20</v>
      </c>
      <c r="H5" s="11">
        <v>1949427.79</v>
      </c>
      <c r="I5" s="13" t="s">
        <v>21</v>
      </c>
      <c r="J5" s="13" t="s">
        <v>22</v>
      </c>
      <c r="K5" s="13">
        <v>10000006348</v>
      </c>
      <c r="L5" s="14" t="s">
        <v>23</v>
      </c>
      <c r="M5" s="14" t="s">
        <v>24</v>
      </c>
      <c r="N5" s="14" t="s">
        <v>25</v>
      </c>
      <c r="O5" s="14" t="s">
        <v>26</v>
      </c>
      <c r="P5" s="14" t="s">
        <v>27</v>
      </c>
    </row>
    <row r="6" spans="2:16" ht="59" thickTop="1" thickBot="1" x14ac:dyDescent="0.4">
      <c r="B6" s="6" t="s">
        <v>17</v>
      </c>
      <c r="C6" s="7" t="s">
        <v>28</v>
      </c>
      <c r="D6" s="8">
        <v>2025</v>
      </c>
      <c r="E6" s="13" t="s">
        <v>19</v>
      </c>
      <c r="F6" s="9">
        <v>4200005311</v>
      </c>
      <c r="G6" s="10" t="s">
        <v>29</v>
      </c>
      <c r="H6" s="11">
        <f>7745602.36/4</f>
        <v>1936400.59</v>
      </c>
      <c r="I6" s="13" t="s">
        <v>30</v>
      </c>
      <c r="J6" s="13" t="s">
        <v>31</v>
      </c>
      <c r="K6" s="13">
        <v>10000009600</v>
      </c>
      <c r="L6" s="14" t="s">
        <v>32</v>
      </c>
      <c r="M6" s="14" t="s">
        <v>33</v>
      </c>
      <c r="N6" s="20">
        <v>7132025000000030</v>
      </c>
      <c r="O6" s="24" t="s">
        <v>26</v>
      </c>
      <c r="P6" s="14"/>
    </row>
    <row r="7" spans="2:16" ht="44.5" thickTop="1" thickBot="1" x14ac:dyDescent="0.4">
      <c r="B7" s="50" t="s">
        <v>34</v>
      </c>
      <c r="C7" s="7" t="s">
        <v>35</v>
      </c>
      <c r="D7" s="8">
        <v>2025</v>
      </c>
      <c r="E7" s="13" t="s">
        <v>19</v>
      </c>
      <c r="F7" s="17">
        <v>4200005204</v>
      </c>
      <c r="G7" s="10" t="s">
        <v>36</v>
      </c>
      <c r="H7" s="11">
        <v>25558</v>
      </c>
      <c r="I7" s="12" t="s">
        <v>37</v>
      </c>
      <c r="J7" s="13" t="s">
        <v>38</v>
      </c>
      <c r="K7" s="13">
        <v>10000370097</v>
      </c>
      <c r="L7" s="14" t="s">
        <v>39</v>
      </c>
      <c r="M7" s="14" t="s">
        <v>40</v>
      </c>
      <c r="N7" s="58" t="s">
        <v>41</v>
      </c>
      <c r="O7" s="24" t="s">
        <v>42</v>
      </c>
      <c r="P7" s="14"/>
    </row>
    <row r="8" spans="2:16" ht="75.650000000000006" customHeight="1" thickTop="1" thickBot="1" x14ac:dyDescent="0.4">
      <c r="B8" s="22" t="s">
        <v>34</v>
      </c>
      <c r="C8" s="12" t="s">
        <v>43</v>
      </c>
      <c r="D8" s="8">
        <v>2025</v>
      </c>
      <c r="E8" s="13" t="s">
        <v>19</v>
      </c>
      <c r="F8" s="17">
        <v>4200005458</v>
      </c>
      <c r="G8" s="10" t="s">
        <v>44</v>
      </c>
      <c r="H8" s="11">
        <v>35249999.700000003</v>
      </c>
      <c r="I8" s="13" t="s">
        <v>45</v>
      </c>
      <c r="J8" s="13" t="s">
        <v>46</v>
      </c>
      <c r="K8" s="13" t="s">
        <v>47</v>
      </c>
      <c r="L8" s="14" t="s">
        <v>674</v>
      </c>
      <c r="M8" s="14" t="s">
        <v>422</v>
      </c>
      <c r="N8" s="20" t="s">
        <v>422</v>
      </c>
      <c r="O8" s="24" t="s">
        <v>42</v>
      </c>
      <c r="P8" s="14"/>
    </row>
    <row r="9" spans="2:16" ht="75.650000000000006" customHeight="1" thickTop="1" thickBot="1" x14ac:dyDescent="0.4">
      <c r="B9" s="22" t="s">
        <v>48</v>
      </c>
      <c r="C9" s="12" t="s">
        <v>49</v>
      </c>
      <c r="D9" s="8">
        <v>2025</v>
      </c>
      <c r="E9" s="13" t="s">
        <v>19</v>
      </c>
      <c r="F9" s="17">
        <v>4200005734</v>
      </c>
      <c r="G9" s="10" t="s">
        <v>51</v>
      </c>
      <c r="H9" s="11">
        <v>13273612.800000001</v>
      </c>
      <c r="I9" s="13" t="s">
        <v>30</v>
      </c>
      <c r="J9" s="13" t="s">
        <v>533</v>
      </c>
      <c r="K9" s="13">
        <v>10000010872</v>
      </c>
      <c r="L9" s="14" t="s">
        <v>534</v>
      </c>
      <c r="M9" s="14" t="s">
        <v>535</v>
      </c>
      <c r="N9" s="20" t="s">
        <v>536</v>
      </c>
      <c r="O9" s="24" t="s">
        <v>26</v>
      </c>
      <c r="P9" s="14"/>
    </row>
    <row r="10" spans="2:16" ht="53.15" customHeight="1" thickTop="1" thickBot="1" x14ac:dyDescent="0.4">
      <c r="B10" s="22" t="s">
        <v>52</v>
      </c>
      <c r="C10" s="12" t="s">
        <v>53</v>
      </c>
      <c r="D10" s="8">
        <v>2025</v>
      </c>
      <c r="E10" s="13" t="s">
        <v>19</v>
      </c>
      <c r="F10" s="17">
        <v>4200005403</v>
      </c>
      <c r="G10" s="10" t="s">
        <v>29</v>
      </c>
      <c r="H10" s="11">
        <v>3049926.5</v>
      </c>
      <c r="I10" s="13" t="s">
        <v>30</v>
      </c>
      <c r="J10" s="13" t="s">
        <v>54</v>
      </c>
      <c r="K10" s="13">
        <v>10000009663</v>
      </c>
      <c r="L10" s="14" t="s">
        <v>55</v>
      </c>
      <c r="M10" s="14" t="s">
        <v>56</v>
      </c>
      <c r="N10" s="20" t="s">
        <v>57</v>
      </c>
      <c r="O10" s="24" t="s">
        <v>26</v>
      </c>
      <c r="P10" s="14"/>
    </row>
    <row r="11" spans="2:16" ht="53.15" customHeight="1" thickTop="1" thickBot="1" x14ac:dyDescent="0.4">
      <c r="B11" s="22" t="s">
        <v>58</v>
      </c>
      <c r="C11" s="12" t="s">
        <v>59</v>
      </c>
      <c r="D11" s="8">
        <v>2025</v>
      </c>
      <c r="E11" s="13" t="s">
        <v>19</v>
      </c>
      <c r="F11" s="17">
        <v>4200005661</v>
      </c>
      <c r="G11" s="10" t="s">
        <v>29</v>
      </c>
      <c r="H11" s="11">
        <v>2183160</v>
      </c>
      <c r="I11" s="13" t="s">
        <v>30</v>
      </c>
      <c r="J11" s="76" t="s">
        <v>447</v>
      </c>
      <c r="K11" s="13">
        <v>10000010594</v>
      </c>
      <c r="L11" s="14" t="s">
        <v>448</v>
      </c>
      <c r="M11" s="14" t="s">
        <v>449</v>
      </c>
      <c r="N11" s="20">
        <v>7132025000000280</v>
      </c>
      <c r="O11" s="24" t="s">
        <v>26</v>
      </c>
      <c r="P11" s="14"/>
    </row>
    <row r="12" spans="2:16" ht="53.15" customHeight="1" thickTop="1" thickBot="1" x14ac:dyDescent="0.4">
      <c r="B12" s="22" t="s">
        <v>58</v>
      </c>
      <c r="C12" s="12" t="s">
        <v>417</v>
      </c>
      <c r="D12" s="8">
        <v>2025</v>
      </c>
      <c r="E12" s="13" t="s">
        <v>19</v>
      </c>
      <c r="F12" s="17">
        <v>4200005765</v>
      </c>
      <c r="G12" s="10" t="s">
        <v>29</v>
      </c>
      <c r="H12" s="11">
        <v>1091580</v>
      </c>
      <c r="I12" s="13" t="s">
        <v>30</v>
      </c>
      <c r="J12" s="13" t="s">
        <v>544</v>
      </c>
      <c r="K12" s="13">
        <v>10000010870</v>
      </c>
      <c r="L12" s="14" t="s">
        <v>545</v>
      </c>
      <c r="M12" s="14" t="s">
        <v>546</v>
      </c>
      <c r="N12" s="20">
        <v>7132025000000350</v>
      </c>
      <c r="O12" s="24" t="s">
        <v>26</v>
      </c>
      <c r="P12" s="14"/>
    </row>
    <row r="13" spans="2:16" ht="111" customHeight="1" thickTop="1" thickBot="1" x14ac:dyDescent="0.4">
      <c r="B13" s="22" t="s">
        <v>52</v>
      </c>
      <c r="C13" s="12" t="s">
        <v>61</v>
      </c>
      <c r="D13" s="8">
        <v>2025</v>
      </c>
      <c r="E13" s="13" t="s">
        <v>19</v>
      </c>
      <c r="F13" s="17">
        <v>4200005505</v>
      </c>
      <c r="G13" s="10" t="s">
        <v>29</v>
      </c>
      <c r="H13" s="11">
        <v>25182498.239999998</v>
      </c>
      <c r="I13" s="13" t="s">
        <v>30</v>
      </c>
      <c r="J13" s="13" t="s">
        <v>62</v>
      </c>
      <c r="K13" s="13">
        <v>10000009932</v>
      </c>
      <c r="L13" s="14" t="s">
        <v>63</v>
      </c>
      <c r="M13" s="14" t="s">
        <v>64</v>
      </c>
      <c r="N13" s="20" t="s">
        <v>65</v>
      </c>
      <c r="O13" s="24" t="s">
        <v>26</v>
      </c>
      <c r="P13" s="14"/>
    </row>
    <row r="14" spans="2:16" ht="111" customHeight="1" thickTop="1" thickBot="1" x14ac:dyDescent="0.4">
      <c r="B14" s="22" t="s">
        <v>430</v>
      </c>
      <c r="C14" s="12" t="s">
        <v>432</v>
      </c>
      <c r="D14" s="8">
        <v>2025</v>
      </c>
      <c r="E14" s="13" t="s">
        <v>19</v>
      </c>
      <c r="F14" s="17">
        <v>4200005794</v>
      </c>
      <c r="G14" s="10" t="s">
        <v>29</v>
      </c>
      <c r="H14" s="11">
        <f>48085658.4+231525.7</f>
        <v>48317184.100000001</v>
      </c>
      <c r="I14" s="13" t="s">
        <v>441</v>
      </c>
      <c r="J14" s="13" t="s">
        <v>540</v>
      </c>
      <c r="K14" s="13">
        <v>10000010853</v>
      </c>
      <c r="L14" s="14" t="s">
        <v>541</v>
      </c>
      <c r="M14" s="14" t="s">
        <v>542</v>
      </c>
      <c r="N14" s="20">
        <v>7132025000000340</v>
      </c>
      <c r="O14" s="24" t="s">
        <v>26</v>
      </c>
      <c r="P14" s="14"/>
    </row>
    <row r="15" spans="2:16" ht="111" customHeight="1" thickTop="1" thickBot="1" x14ac:dyDescent="0.4">
      <c r="B15" s="22" t="s">
        <v>52</v>
      </c>
      <c r="C15" s="12" t="s">
        <v>531</v>
      </c>
      <c r="D15" s="8">
        <v>2025</v>
      </c>
      <c r="E15" s="13" t="s">
        <v>19</v>
      </c>
      <c r="F15" s="17">
        <v>4200005880</v>
      </c>
      <c r="G15" s="10" t="s">
        <v>29</v>
      </c>
      <c r="H15" s="11">
        <v>4367251.12</v>
      </c>
      <c r="I15" s="13" t="s">
        <v>441</v>
      </c>
      <c r="J15" s="13" t="s">
        <v>551</v>
      </c>
      <c r="K15" s="13">
        <v>10000010986</v>
      </c>
      <c r="L15" s="14" t="s">
        <v>552</v>
      </c>
      <c r="M15" s="14" t="s">
        <v>553</v>
      </c>
      <c r="N15" s="20" t="s">
        <v>550</v>
      </c>
      <c r="O15" s="24" t="s">
        <v>26</v>
      </c>
      <c r="P15" s="14"/>
    </row>
    <row r="16" spans="2:16" ht="111" customHeight="1" thickTop="1" thickBot="1" x14ac:dyDescent="0.4">
      <c r="B16" s="22" t="s">
        <v>66</v>
      </c>
      <c r="C16" s="12" t="s">
        <v>67</v>
      </c>
      <c r="D16" s="8">
        <v>2025</v>
      </c>
      <c r="E16" s="13" t="s">
        <v>19</v>
      </c>
      <c r="F16" s="17">
        <v>4200005616</v>
      </c>
      <c r="G16" s="10" t="s">
        <v>68</v>
      </c>
      <c r="H16" s="11">
        <v>1121525</v>
      </c>
      <c r="I16" s="13" t="s">
        <v>652</v>
      </c>
      <c r="J16" s="13" t="s">
        <v>69</v>
      </c>
      <c r="K16" s="13">
        <v>10000130885</v>
      </c>
      <c r="L16" s="14" t="s">
        <v>70</v>
      </c>
      <c r="M16" s="14" t="s">
        <v>71</v>
      </c>
      <c r="N16" s="20" t="s">
        <v>72</v>
      </c>
      <c r="O16" s="24" t="s">
        <v>73</v>
      </c>
      <c r="P16" s="14"/>
    </row>
    <row r="17" spans="2:19" ht="111" customHeight="1" thickTop="1" thickBot="1" x14ac:dyDescent="0.4">
      <c r="B17" s="22" t="s">
        <v>74</v>
      </c>
      <c r="C17" s="12" t="s">
        <v>75</v>
      </c>
      <c r="D17" s="8">
        <v>2025</v>
      </c>
      <c r="E17" s="13" t="s">
        <v>19</v>
      </c>
      <c r="F17" s="17">
        <v>4200005615</v>
      </c>
      <c r="G17" s="10" t="s">
        <v>688</v>
      </c>
      <c r="H17" s="11">
        <v>319759.15999999997</v>
      </c>
      <c r="I17" s="13" t="s">
        <v>76</v>
      </c>
      <c r="J17" s="13" t="s">
        <v>77</v>
      </c>
      <c r="K17" s="13">
        <v>515646</v>
      </c>
      <c r="L17" s="14" t="s">
        <v>678</v>
      </c>
      <c r="M17" s="14" t="s">
        <v>78</v>
      </c>
      <c r="N17" s="20" t="s">
        <v>78</v>
      </c>
      <c r="O17" s="24" t="s">
        <v>73</v>
      </c>
      <c r="P17" s="14"/>
    </row>
    <row r="18" spans="2:19" ht="111" customHeight="1" thickTop="1" thickBot="1" x14ac:dyDescent="0.4">
      <c r="B18" s="22" t="s">
        <v>74</v>
      </c>
      <c r="C18" s="12" t="s">
        <v>79</v>
      </c>
      <c r="D18" s="8">
        <v>2025</v>
      </c>
      <c r="E18" s="13" t="s">
        <v>19</v>
      </c>
      <c r="F18" s="17">
        <v>4200005672</v>
      </c>
      <c r="G18" s="10" t="s">
        <v>80</v>
      </c>
      <c r="H18" s="11">
        <f>6276.25*510.27</f>
        <v>3202582.0874999999</v>
      </c>
      <c r="I18" s="13" t="s">
        <v>81</v>
      </c>
      <c r="J18" s="13" t="s">
        <v>82</v>
      </c>
      <c r="K18" s="13" t="s">
        <v>83</v>
      </c>
      <c r="L18" s="14" t="s">
        <v>681</v>
      </c>
      <c r="M18" s="14" t="s">
        <v>84</v>
      </c>
      <c r="N18" s="20" t="s">
        <v>85</v>
      </c>
      <c r="O18" s="24" t="s">
        <v>42</v>
      </c>
      <c r="P18" s="14"/>
      <c r="S18" t="s">
        <v>543</v>
      </c>
    </row>
    <row r="19" spans="2:19" ht="111" customHeight="1" thickTop="1" thickBot="1" x14ac:dyDescent="0.4">
      <c r="B19" s="22" t="s">
        <v>482</v>
      </c>
      <c r="C19" s="12" t="s">
        <v>483</v>
      </c>
      <c r="D19" s="8">
        <v>2025</v>
      </c>
      <c r="E19" s="13" t="s">
        <v>244</v>
      </c>
      <c r="F19" s="17">
        <v>80001180</v>
      </c>
      <c r="G19" s="10"/>
      <c r="H19" s="11">
        <v>125470.93</v>
      </c>
      <c r="I19" s="13"/>
      <c r="J19" s="13"/>
      <c r="K19" s="13"/>
      <c r="L19" s="14"/>
      <c r="M19" s="14"/>
      <c r="N19" s="20"/>
      <c r="O19" s="45" t="s">
        <v>353</v>
      </c>
      <c r="P19" s="14"/>
    </row>
    <row r="20" spans="2:19" ht="111" customHeight="1" thickTop="1" thickBot="1" x14ac:dyDescent="0.4">
      <c r="B20" s="22" t="s">
        <v>482</v>
      </c>
      <c r="C20" s="12" t="s">
        <v>523</v>
      </c>
      <c r="D20" s="8">
        <v>2025</v>
      </c>
      <c r="E20" s="13" t="s">
        <v>50</v>
      </c>
      <c r="F20" s="17">
        <v>80001221</v>
      </c>
      <c r="G20" s="10"/>
      <c r="H20" s="11">
        <v>125470.93</v>
      </c>
      <c r="I20" s="13"/>
      <c r="J20" s="13"/>
      <c r="K20" s="13"/>
      <c r="L20" s="14"/>
      <c r="M20" s="14"/>
      <c r="N20" s="20"/>
      <c r="O20" s="45" t="s">
        <v>353</v>
      </c>
      <c r="P20" s="14"/>
    </row>
    <row r="21" spans="2:19" ht="92.15" customHeight="1" thickTop="1" thickBot="1" x14ac:dyDescent="0.4">
      <c r="B21" s="22" t="s">
        <v>86</v>
      </c>
      <c r="C21" s="12" t="s">
        <v>87</v>
      </c>
      <c r="D21" s="8">
        <v>2025</v>
      </c>
      <c r="E21" s="13" t="s">
        <v>19</v>
      </c>
      <c r="F21" s="17">
        <v>4200005187</v>
      </c>
      <c r="G21" s="10" t="s">
        <v>88</v>
      </c>
      <c r="H21" s="11">
        <v>500000</v>
      </c>
      <c r="I21" s="13" t="s">
        <v>89</v>
      </c>
      <c r="J21" s="13" t="s">
        <v>90</v>
      </c>
      <c r="K21" s="13">
        <v>10000440206</v>
      </c>
      <c r="L21" s="14" t="s">
        <v>673</v>
      </c>
      <c r="M21" s="14" t="s">
        <v>85</v>
      </c>
      <c r="N21" s="14" t="s">
        <v>85</v>
      </c>
      <c r="O21" s="24" t="s">
        <v>91</v>
      </c>
      <c r="P21" s="14"/>
    </row>
    <row r="22" spans="2:19" ht="191.5" customHeight="1" thickTop="1" thickBot="1" x14ac:dyDescent="0.4">
      <c r="B22" s="22" t="s">
        <v>86</v>
      </c>
      <c r="C22" s="12" t="s">
        <v>92</v>
      </c>
      <c r="D22" s="8">
        <v>2025</v>
      </c>
      <c r="E22" s="13" t="s">
        <v>19</v>
      </c>
      <c r="F22" s="17">
        <v>4200005293</v>
      </c>
      <c r="G22" s="10" t="s">
        <v>93</v>
      </c>
      <c r="H22" s="11">
        <v>13807176.02</v>
      </c>
      <c r="I22" s="13" t="s">
        <v>30</v>
      </c>
      <c r="J22" s="13" t="s">
        <v>642</v>
      </c>
      <c r="K22" s="13" t="s">
        <v>643</v>
      </c>
      <c r="L22" s="14" t="s">
        <v>683</v>
      </c>
      <c r="M22" s="14" t="s">
        <v>94</v>
      </c>
      <c r="N22" s="20" t="s">
        <v>95</v>
      </c>
      <c r="O22" s="24" t="s">
        <v>26</v>
      </c>
      <c r="P22" s="14"/>
    </row>
    <row r="23" spans="2:19" ht="166.5" customHeight="1" thickTop="1" thickBot="1" x14ac:dyDescent="0.4">
      <c r="B23" s="22" t="s">
        <v>86</v>
      </c>
      <c r="C23" s="12" t="s">
        <v>96</v>
      </c>
      <c r="D23" s="8">
        <v>2025</v>
      </c>
      <c r="E23" s="13" t="s">
        <v>19</v>
      </c>
      <c r="F23" s="17">
        <v>4200005010</v>
      </c>
      <c r="G23" s="10" t="s">
        <v>97</v>
      </c>
      <c r="H23" s="11">
        <f>305439+305439+305439+305439+305439+305439+305439+305439</f>
        <v>2443512</v>
      </c>
      <c r="I23" s="13" t="s">
        <v>98</v>
      </c>
      <c r="J23" s="13" t="s">
        <v>653</v>
      </c>
      <c r="K23" s="13" t="s">
        <v>655</v>
      </c>
      <c r="L23" s="14" t="s">
        <v>675</v>
      </c>
      <c r="M23" s="14" t="s">
        <v>85</v>
      </c>
      <c r="N23" s="20" t="s">
        <v>85</v>
      </c>
      <c r="O23" s="24" t="s">
        <v>26</v>
      </c>
      <c r="P23" s="14"/>
    </row>
    <row r="24" spans="2:19" ht="111.5" customHeight="1" thickTop="1" thickBot="1" x14ac:dyDescent="0.4">
      <c r="B24" s="22" t="s">
        <v>86</v>
      </c>
      <c r="C24" s="12" t="s">
        <v>99</v>
      </c>
      <c r="D24" s="8">
        <v>2025</v>
      </c>
      <c r="E24" s="13" t="s">
        <v>19</v>
      </c>
      <c r="F24" s="17">
        <v>4200005348</v>
      </c>
      <c r="G24" s="10" t="s">
        <v>93</v>
      </c>
      <c r="H24" s="11">
        <f>14249678.49+4749892.86</f>
        <v>18999571.350000001</v>
      </c>
      <c r="I24" s="13" t="s">
        <v>30</v>
      </c>
      <c r="J24" s="13" t="s">
        <v>602</v>
      </c>
      <c r="K24" s="13" t="s">
        <v>598</v>
      </c>
      <c r="L24" s="14" t="s">
        <v>599</v>
      </c>
      <c r="M24" s="14" t="s">
        <v>600</v>
      </c>
      <c r="N24" s="20" t="s">
        <v>601</v>
      </c>
      <c r="O24" s="24" t="s">
        <v>26</v>
      </c>
      <c r="P24" s="14"/>
    </row>
    <row r="25" spans="2:19" ht="59" thickTop="1" thickBot="1" x14ac:dyDescent="0.4">
      <c r="B25" s="22" t="s">
        <v>86</v>
      </c>
      <c r="C25" s="12" t="s">
        <v>100</v>
      </c>
      <c r="D25" s="8">
        <v>2025</v>
      </c>
      <c r="E25" s="13" t="s">
        <v>19</v>
      </c>
      <c r="F25" s="17">
        <v>4200005325</v>
      </c>
      <c r="G25" s="10" t="s">
        <v>101</v>
      </c>
      <c r="H25" s="11">
        <v>2185804.88</v>
      </c>
      <c r="I25" s="13" t="s">
        <v>102</v>
      </c>
      <c r="J25" s="13" t="s">
        <v>625</v>
      </c>
      <c r="K25" s="13">
        <v>10000010730</v>
      </c>
      <c r="L25" s="14" t="s">
        <v>626</v>
      </c>
      <c r="M25" s="14" t="s">
        <v>627</v>
      </c>
      <c r="N25" s="20" t="s">
        <v>628</v>
      </c>
      <c r="O25" s="24" t="s">
        <v>26</v>
      </c>
      <c r="P25" s="14"/>
    </row>
    <row r="26" spans="2:19" ht="77.5" customHeight="1" thickTop="1" thickBot="1" x14ac:dyDescent="0.4">
      <c r="B26" s="22" t="s">
        <v>86</v>
      </c>
      <c r="C26" s="12" t="s">
        <v>103</v>
      </c>
      <c r="D26" s="8">
        <v>2025</v>
      </c>
      <c r="E26" s="13" t="s">
        <v>19</v>
      </c>
      <c r="F26" s="17">
        <v>4200005469</v>
      </c>
      <c r="G26" s="10" t="s">
        <v>104</v>
      </c>
      <c r="H26" s="11">
        <v>2650980</v>
      </c>
      <c r="I26" s="13" t="s">
        <v>105</v>
      </c>
      <c r="J26" s="13" t="s">
        <v>106</v>
      </c>
      <c r="K26" s="13">
        <v>10000009798</v>
      </c>
      <c r="L26" s="14" t="s">
        <v>107</v>
      </c>
      <c r="M26" s="14" t="s">
        <v>108</v>
      </c>
      <c r="N26" s="20" t="s">
        <v>109</v>
      </c>
      <c r="O26" s="24" t="s">
        <v>26</v>
      </c>
      <c r="P26" s="14"/>
    </row>
    <row r="27" spans="2:19" ht="77.5" customHeight="1" thickTop="1" thickBot="1" x14ac:dyDescent="0.4">
      <c r="B27" s="22" t="s">
        <v>86</v>
      </c>
      <c r="C27" s="12" t="s">
        <v>110</v>
      </c>
      <c r="D27" s="8">
        <v>2025</v>
      </c>
      <c r="E27" s="13" t="s">
        <v>19</v>
      </c>
      <c r="F27" s="17">
        <v>4200005505</v>
      </c>
      <c r="G27" s="10" t="s">
        <v>29</v>
      </c>
      <c r="H27" s="11">
        <v>10603920</v>
      </c>
      <c r="I27" s="13" t="s">
        <v>105</v>
      </c>
      <c r="J27" s="13" t="s">
        <v>62</v>
      </c>
      <c r="K27" s="13">
        <v>10000009932</v>
      </c>
      <c r="L27" s="14" t="s">
        <v>63</v>
      </c>
      <c r="M27" s="14" t="s">
        <v>64</v>
      </c>
      <c r="N27" s="20" t="s">
        <v>65</v>
      </c>
      <c r="O27" s="24" t="s">
        <v>26</v>
      </c>
      <c r="P27" s="14"/>
    </row>
    <row r="28" spans="2:19" ht="77.5" customHeight="1" thickTop="1" thickBot="1" x14ac:dyDescent="0.4">
      <c r="B28" s="22" t="s">
        <v>86</v>
      </c>
      <c r="C28" s="12" t="s">
        <v>111</v>
      </c>
      <c r="D28" s="8">
        <v>2025</v>
      </c>
      <c r="E28" s="13" t="s">
        <v>19</v>
      </c>
      <c r="F28" s="17">
        <v>4200005529</v>
      </c>
      <c r="G28" s="10" t="s">
        <v>29</v>
      </c>
      <c r="H28" s="11">
        <v>1994067.8</v>
      </c>
      <c r="I28" s="13" t="s">
        <v>105</v>
      </c>
      <c r="J28" s="13" t="s">
        <v>112</v>
      </c>
      <c r="K28" s="13">
        <v>10000009998</v>
      </c>
      <c r="L28" s="14" t="s">
        <v>113</v>
      </c>
      <c r="M28" s="14" t="s">
        <v>114</v>
      </c>
      <c r="N28" s="20" t="s">
        <v>115</v>
      </c>
      <c r="O28" s="24" t="s">
        <v>26</v>
      </c>
      <c r="P28" s="14"/>
    </row>
    <row r="29" spans="2:19" ht="77.5" customHeight="1" thickTop="1" thickBot="1" x14ac:dyDescent="0.4">
      <c r="B29" s="22" t="s">
        <v>116</v>
      </c>
      <c r="C29" s="12" t="s">
        <v>117</v>
      </c>
      <c r="D29" s="8">
        <v>2025</v>
      </c>
      <c r="E29" s="13" t="s">
        <v>19</v>
      </c>
      <c r="F29" s="17">
        <v>4200005516</v>
      </c>
      <c r="G29" s="10" t="s">
        <v>118</v>
      </c>
      <c r="H29" s="11">
        <f>4566144+5707680+1141536</f>
        <v>11415360</v>
      </c>
      <c r="I29" s="13" t="s">
        <v>119</v>
      </c>
      <c r="J29" s="13" t="s">
        <v>637</v>
      </c>
      <c r="K29" s="13" t="s">
        <v>638</v>
      </c>
      <c r="L29" s="14" t="s">
        <v>639</v>
      </c>
      <c r="M29" s="14" t="s">
        <v>640</v>
      </c>
      <c r="N29" s="20" t="s">
        <v>641</v>
      </c>
      <c r="O29" s="24" t="s">
        <v>91</v>
      </c>
      <c r="P29" s="14"/>
    </row>
    <row r="30" spans="2:19" ht="77.5" customHeight="1" thickTop="1" thickBot="1" x14ac:dyDescent="0.4">
      <c r="B30" s="22" t="s">
        <v>116</v>
      </c>
      <c r="C30" s="12" t="s">
        <v>120</v>
      </c>
      <c r="D30" s="8">
        <v>2025</v>
      </c>
      <c r="E30" s="13" t="s">
        <v>19</v>
      </c>
      <c r="F30" s="17">
        <v>4200005586</v>
      </c>
      <c r="G30" s="10" t="s">
        <v>29</v>
      </c>
      <c r="H30" s="11">
        <v>5198184.01</v>
      </c>
      <c r="I30" s="13" t="s">
        <v>105</v>
      </c>
      <c r="J30" s="13" t="s">
        <v>121</v>
      </c>
      <c r="K30" s="13">
        <v>10000010263</v>
      </c>
      <c r="L30" s="14" t="s">
        <v>122</v>
      </c>
      <c r="M30" s="14" t="s">
        <v>123</v>
      </c>
      <c r="N30" s="20" t="s">
        <v>124</v>
      </c>
      <c r="O30" s="24" t="s">
        <v>26</v>
      </c>
      <c r="P30" s="14"/>
    </row>
    <row r="31" spans="2:19" ht="77.5" customHeight="1" thickTop="1" thickBot="1" x14ac:dyDescent="0.4">
      <c r="B31" s="22" t="s">
        <v>116</v>
      </c>
      <c r="C31" s="12" t="s">
        <v>125</v>
      </c>
      <c r="D31" s="8">
        <v>2025</v>
      </c>
      <c r="E31" s="13" t="s">
        <v>19</v>
      </c>
      <c r="F31" s="17">
        <v>4200005570</v>
      </c>
      <c r="G31" s="10" t="s">
        <v>126</v>
      </c>
      <c r="H31" s="11">
        <v>11012833.67</v>
      </c>
      <c r="I31" s="13" t="s">
        <v>127</v>
      </c>
      <c r="J31" s="13" t="s">
        <v>629</v>
      </c>
      <c r="K31" s="13">
        <v>10000000857</v>
      </c>
      <c r="L31" s="14" t="s">
        <v>630</v>
      </c>
      <c r="M31" s="14" t="s">
        <v>631</v>
      </c>
      <c r="N31" s="20" t="s">
        <v>632</v>
      </c>
      <c r="O31" s="24" t="s">
        <v>73</v>
      </c>
      <c r="P31" s="14"/>
    </row>
    <row r="32" spans="2:19" ht="77.5" customHeight="1" thickTop="1" thickBot="1" x14ac:dyDescent="0.4">
      <c r="B32" s="22" t="s">
        <v>116</v>
      </c>
      <c r="C32" s="12" t="s">
        <v>415</v>
      </c>
      <c r="D32" s="8">
        <v>2025</v>
      </c>
      <c r="E32" s="13" t="s">
        <v>60</v>
      </c>
      <c r="F32" s="17">
        <v>4200005760</v>
      </c>
      <c r="G32" s="10" t="s">
        <v>97</v>
      </c>
      <c r="H32" s="11">
        <v>3665268</v>
      </c>
      <c r="I32" s="13" t="s">
        <v>416</v>
      </c>
      <c r="J32" s="13" t="s">
        <v>654</v>
      </c>
      <c r="K32" s="13">
        <v>10000005696</v>
      </c>
      <c r="L32" s="14" t="s">
        <v>422</v>
      </c>
      <c r="M32" s="14" t="s">
        <v>422</v>
      </c>
      <c r="N32" s="20" t="s">
        <v>422</v>
      </c>
      <c r="O32" s="24" t="s">
        <v>26</v>
      </c>
      <c r="P32" s="14"/>
    </row>
    <row r="33" spans="1:16" ht="77.5" customHeight="1" thickTop="1" thickBot="1" x14ac:dyDescent="0.4">
      <c r="B33" s="22" t="s">
        <v>86</v>
      </c>
      <c r="C33" s="12" t="s">
        <v>431</v>
      </c>
      <c r="D33" s="8">
        <v>2025</v>
      </c>
      <c r="E33" s="13" t="s">
        <v>19</v>
      </c>
      <c r="F33" s="17">
        <v>4200005794</v>
      </c>
      <c r="G33" s="10" t="s">
        <v>29</v>
      </c>
      <c r="H33" s="11">
        <v>3898638</v>
      </c>
      <c r="I33" s="13" t="s">
        <v>30</v>
      </c>
      <c r="J33" s="13" t="s">
        <v>540</v>
      </c>
      <c r="K33" s="13">
        <v>10000010853</v>
      </c>
      <c r="L33" s="14" t="s">
        <v>541</v>
      </c>
      <c r="M33" s="14" t="s">
        <v>542</v>
      </c>
      <c r="N33" s="20">
        <v>7132025000000340</v>
      </c>
      <c r="O33" s="24" t="s">
        <v>26</v>
      </c>
      <c r="P33" s="14"/>
    </row>
    <row r="34" spans="1:16" ht="77.5" customHeight="1" thickTop="1" thickBot="1" x14ac:dyDescent="0.4">
      <c r="B34" s="22" t="s">
        <v>433</v>
      </c>
      <c r="C34" s="12" t="s">
        <v>431</v>
      </c>
      <c r="D34" s="8">
        <v>2025</v>
      </c>
      <c r="E34" s="13" t="s">
        <v>19</v>
      </c>
      <c r="F34" s="17">
        <v>4200005794</v>
      </c>
      <c r="G34" s="10" t="s">
        <v>434</v>
      </c>
      <c r="H34" s="11">
        <v>2650980</v>
      </c>
      <c r="I34" s="13" t="s">
        <v>30</v>
      </c>
      <c r="J34" s="13" t="s">
        <v>540</v>
      </c>
      <c r="K34" s="13">
        <v>10000010853</v>
      </c>
      <c r="L34" s="14" t="s">
        <v>541</v>
      </c>
      <c r="M34" s="14" t="s">
        <v>542</v>
      </c>
      <c r="N34" s="20">
        <v>7132025000000340</v>
      </c>
      <c r="O34" s="24" t="s">
        <v>26</v>
      </c>
      <c r="P34" s="14"/>
    </row>
    <row r="35" spans="1:16" ht="77.5" customHeight="1" thickTop="1" thickBot="1" x14ac:dyDescent="0.4">
      <c r="B35" s="22" t="s">
        <v>128</v>
      </c>
      <c r="C35" s="12" t="s">
        <v>129</v>
      </c>
      <c r="D35" s="8">
        <v>2025</v>
      </c>
      <c r="E35" s="13" t="s">
        <v>19</v>
      </c>
      <c r="F35" s="17">
        <v>4200005666</v>
      </c>
      <c r="G35" s="10" t="s">
        <v>130</v>
      </c>
      <c r="H35" s="11">
        <v>1169504.8</v>
      </c>
      <c r="I35" s="13" t="s">
        <v>131</v>
      </c>
      <c r="J35" s="13" t="s">
        <v>132</v>
      </c>
      <c r="K35" s="13">
        <v>10000054277</v>
      </c>
      <c r="L35" s="14" t="s">
        <v>680</v>
      </c>
      <c r="M35" s="14" t="s">
        <v>422</v>
      </c>
      <c r="N35" s="20" t="s">
        <v>422</v>
      </c>
      <c r="O35" s="24" t="s">
        <v>42</v>
      </c>
      <c r="P35" s="14"/>
    </row>
    <row r="36" spans="1:16" ht="63.65" customHeight="1" thickTop="1" thickBot="1" x14ac:dyDescent="0.4">
      <c r="B36" s="22" t="s">
        <v>133</v>
      </c>
      <c r="C36" s="13" t="s">
        <v>134</v>
      </c>
      <c r="D36" s="8">
        <v>2025</v>
      </c>
      <c r="E36" s="13" t="s">
        <v>19</v>
      </c>
      <c r="F36" s="17">
        <v>4200005336</v>
      </c>
      <c r="G36" s="10" t="s">
        <v>135</v>
      </c>
      <c r="H36" s="11">
        <f>316.4*509.18</f>
        <v>161104.552</v>
      </c>
      <c r="I36" s="13" t="s">
        <v>136</v>
      </c>
      <c r="J36" s="13" t="s">
        <v>137</v>
      </c>
      <c r="K36" s="13">
        <v>10000001106</v>
      </c>
      <c r="L36" s="14" t="s">
        <v>668</v>
      </c>
      <c r="M36" s="14" t="s">
        <v>85</v>
      </c>
      <c r="N36" s="14" t="s">
        <v>85</v>
      </c>
      <c r="O36" s="24" t="s">
        <v>26</v>
      </c>
      <c r="P36" s="14"/>
    </row>
    <row r="37" spans="1:16" ht="41.15" customHeight="1" thickTop="1" thickBot="1" x14ac:dyDescent="0.4">
      <c r="B37" s="22" t="s">
        <v>133</v>
      </c>
      <c r="C37" s="26" t="s">
        <v>138</v>
      </c>
      <c r="D37" s="8">
        <v>2025</v>
      </c>
      <c r="E37" s="13" t="s">
        <v>19</v>
      </c>
      <c r="F37" s="17">
        <v>4200005417</v>
      </c>
      <c r="G37" s="10" t="s">
        <v>139</v>
      </c>
      <c r="H37" s="11">
        <f>5650*509.3</f>
        <v>2877545</v>
      </c>
      <c r="I37" s="13" t="s">
        <v>140</v>
      </c>
      <c r="J37" s="13" t="s">
        <v>141</v>
      </c>
      <c r="K37" s="13">
        <v>10000001149</v>
      </c>
      <c r="L37" s="14" t="s">
        <v>142</v>
      </c>
      <c r="M37" s="14" t="s">
        <v>143</v>
      </c>
      <c r="N37" s="51" t="s">
        <v>144</v>
      </c>
      <c r="O37" s="24" t="s">
        <v>26</v>
      </c>
      <c r="P37" s="14"/>
    </row>
    <row r="38" spans="1:16" ht="72" customHeight="1" thickTop="1" thickBot="1" x14ac:dyDescent="0.4">
      <c r="B38" s="22" t="s">
        <v>133</v>
      </c>
      <c r="C38" s="26" t="s">
        <v>145</v>
      </c>
      <c r="D38" s="8">
        <v>2025</v>
      </c>
      <c r="E38" s="13" t="s">
        <v>19</v>
      </c>
      <c r="F38" s="17">
        <v>4200005595</v>
      </c>
      <c r="G38" s="10" t="s">
        <v>139</v>
      </c>
      <c r="H38" s="11">
        <f>2825*700</f>
        <v>1977500</v>
      </c>
      <c r="I38" s="13" t="s">
        <v>140</v>
      </c>
      <c r="J38" s="13" t="s">
        <v>146</v>
      </c>
      <c r="K38" s="13" t="s">
        <v>147</v>
      </c>
      <c r="L38" s="14" t="s">
        <v>148</v>
      </c>
      <c r="M38" s="14" t="s">
        <v>149</v>
      </c>
      <c r="N38" s="51" t="s">
        <v>150</v>
      </c>
      <c r="O38" s="24" t="s">
        <v>26</v>
      </c>
      <c r="P38" s="14"/>
    </row>
    <row r="39" spans="1:16" ht="41.15" customHeight="1" thickTop="1" thickBot="1" x14ac:dyDescent="0.4">
      <c r="B39" s="29" t="s">
        <v>133</v>
      </c>
      <c r="C39" s="26" t="s">
        <v>151</v>
      </c>
      <c r="D39" s="8">
        <v>2025</v>
      </c>
      <c r="E39" s="13" t="s">
        <v>19</v>
      </c>
      <c r="F39" s="17">
        <v>4200005650</v>
      </c>
      <c r="G39" s="10" t="s">
        <v>152</v>
      </c>
      <c r="H39" s="11">
        <v>180000</v>
      </c>
      <c r="I39" s="13" t="s">
        <v>153</v>
      </c>
      <c r="J39" s="13" t="s">
        <v>154</v>
      </c>
      <c r="K39" s="13">
        <v>10000000879</v>
      </c>
      <c r="L39" s="14" t="s">
        <v>155</v>
      </c>
      <c r="M39" s="14" t="s">
        <v>156</v>
      </c>
      <c r="N39" s="51" t="s">
        <v>157</v>
      </c>
      <c r="O39" s="24" t="s">
        <v>73</v>
      </c>
      <c r="P39" s="14"/>
    </row>
    <row r="40" spans="1:16" ht="82.5" customHeight="1" thickTop="1" thickBot="1" x14ac:dyDescent="0.4">
      <c r="B40" s="29" t="s">
        <v>133</v>
      </c>
      <c r="C40" s="26" t="s">
        <v>158</v>
      </c>
      <c r="D40" s="8">
        <v>2025</v>
      </c>
      <c r="E40" s="13" t="s">
        <v>19</v>
      </c>
      <c r="F40" s="17">
        <v>4200005678</v>
      </c>
      <c r="G40" s="10" t="s">
        <v>139</v>
      </c>
      <c r="H40" s="11">
        <v>6617703.75</v>
      </c>
      <c r="I40" s="13" t="s">
        <v>159</v>
      </c>
      <c r="J40" s="13" t="s">
        <v>160</v>
      </c>
      <c r="K40" s="13">
        <v>10000001176</v>
      </c>
      <c r="L40" s="14" t="s">
        <v>161</v>
      </c>
      <c r="M40" s="14" t="s">
        <v>162</v>
      </c>
      <c r="N40" s="51" t="s">
        <v>163</v>
      </c>
      <c r="O40" s="24" t="s">
        <v>26</v>
      </c>
      <c r="P40" s="14"/>
    </row>
    <row r="41" spans="1:16" ht="79.5" customHeight="1" thickTop="1" thickBot="1" x14ac:dyDescent="0.4">
      <c r="B41" s="29" t="s">
        <v>133</v>
      </c>
      <c r="C41" s="26" t="s">
        <v>164</v>
      </c>
      <c r="D41" s="8">
        <v>2025</v>
      </c>
      <c r="E41" s="13" t="s">
        <v>19</v>
      </c>
      <c r="F41" s="17">
        <v>4200005713</v>
      </c>
      <c r="G41" s="10" t="s">
        <v>152</v>
      </c>
      <c r="H41" s="11">
        <v>120000</v>
      </c>
      <c r="I41" s="13" t="s">
        <v>165</v>
      </c>
      <c r="J41" s="13" t="s">
        <v>166</v>
      </c>
      <c r="K41" s="13">
        <v>10000000903</v>
      </c>
      <c r="L41" s="14" t="s">
        <v>419</v>
      </c>
      <c r="M41" s="14" t="s">
        <v>420</v>
      </c>
      <c r="N41" s="51" t="s">
        <v>421</v>
      </c>
      <c r="O41" s="24" t="s">
        <v>73</v>
      </c>
      <c r="P41" s="14"/>
    </row>
    <row r="42" spans="1:16" ht="65.150000000000006" customHeight="1" thickTop="1" thickBot="1" x14ac:dyDescent="0.4">
      <c r="B42" s="29" t="s">
        <v>86</v>
      </c>
      <c r="C42" s="26" t="s">
        <v>129</v>
      </c>
      <c r="D42" s="8">
        <v>2025</v>
      </c>
      <c r="E42" s="13" t="s">
        <v>19</v>
      </c>
      <c r="F42" s="17">
        <v>4200005666</v>
      </c>
      <c r="G42" s="10" t="s">
        <v>130</v>
      </c>
      <c r="H42" s="11">
        <v>1169504.8</v>
      </c>
      <c r="I42" s="13" t="s">
        <v>131</v>
      </c>
      <c r="J42" s="13" t="s">
        <v>132</v>
      </c>
      <c r="K42" s="13">
        <v>10000054277</v>
      </c>
      <c r="L42" s="14" t="s">
        <v>422</v>
      </c>
      <c r="M42" s="14" t="s">
        <v>422</v>
      </c>
      <c r="N42" s="51" t="s">
        <v>422</v>
      </c>
      <c r="O42" s="24" t="s">
        <v>42</v>
      </c>
      <c r="P42" s="14"/>
    </row>
    <row r="43" spans="1:16" ht="65.150000000000006" customHeight="1" thickTop="1" thickBot="1" x14ac:dyDescent="0.4">
      <c r="B43" s="29" t="s">
        <v>167</v>
      </c>
      <c r="C43" s="26" t="s">
        <v>168</v>
      </c>
      <c r="D43" s="8">
        <v>2025</v>
      </c>
      <c r="E43" s="13" t="s">
        <v>60</v>
      </c>
      <c r="F43" s="17">
        <v>4200005921</v>
      </c>
      <c r="G43" s="10" t="s">
        <v>596</v>
      </c>
      <c r="H43" s="11">
        <v>5603734.4100000001</v>
      </c>
      <c r="I43" s="13" t="s">
        <v>597</v>
      </c>
      <c r="J43" s="13"/>
      <c r="K43" s="13"/>
      <c r="L43" s="14"/>
      <c r="M43" s="14"/>
      <c r="N43" s="51"/>
      <c r="O43" s="24" t="s">
        <v>42</v>
      </c>
      <c r="P43" s="14"/>
    </row>
    <row r="44" spans="1:16" ht="80.5" customHeight="1" thickTop="1" thickBot="1" x14ac:dyDescent="0.4">
      <c r="B44" s="29" t="s">
        <v>656</v>
      </c>
      <c r="C44" s="26" t="s">
        <v>170</v>
      </c>
      <c r="D44" s="8">
        <v>2025</v>
      </c>
      <c r="E44" s="13" t="s">
        <v>19</v>
      </c>
      <c r="F44" s="17">
        <v>4000001600</v>
      </c>
      <c r="G44" s="10" t="s">
        <v>173</v>
      </c>
      <c r="H44" s="11">
        <v>1563257.83</v>
      </c>
      <c r="I44" s="13" t="s">
        <v>657</v>
      </c>
      <c r="J44" s="13" t="s">
        <v>296</v>
      </c>
      <c r="K44" s="13">
        <v>10000226403</v>
      </c>
      <c r="L44" s="14" t="s">
        <v>498</v>
      </c>
      <c r="M44" s="14" t="s">
        <v>422</v>
      </c>
      <c r="N44" s="51" t="s">
        <v>422</v>
      </c>
      <c r="O44" s="24" t="s">
        <v>171</v>
      </c>
      <c r="P44" s="14"/>
    </row>
    <row r="45" spans="1:16" ht="88" thickTop="1" thickBot="1" x14ac:dyDescent="0.4">
      <c r="B45" s="29" t="s">
        <v>169</v>
      </c>
      <c r="C45" s="26" t="s">
        <v>172</v>
      </c>
      <c r="D45" s="8">
        <v>2025</v>
      </c>
      <c r="E45" s="13" t="s">
        <v>19</v>
      </c>
      <c r="F45" s="17">
        <v>4000001614</v>
      </c>
      <c r="G45" s="10" t="s">
        <v>173</v>
      </c>
      <c r="H45" s="11">
        <v>884321.09</v>
      </c>
      <c r="I45" s="13" t="s">
        <v>174</v>
      </c>
      <c r="J45" s="13" t="s">
        <v>175</v>
      </c>
      <c r="K45" s="13">
        <v>10000013668</v>
      </c>
      <c r="L45" s="14" t="s">
        <v>461</v>
      </c>
      <c r="M45" s="14" t="s">
        <v>85</v>
      </c>
      <c r="N45" s="51" t="s">
        <v>85</v>
      </c>
      <c r="O45" s="24" t="s">
        <v>171</v>
      </c>
      <c r="P45" s="14"/>
    </row>
    <row r="46" spans="1:16" ht="68" customHeight="1" thickTop="1" thickBot="1" x14ac:dyDescent="0.4">
      <c r="B46" s="29" t="s">
        <v>458</v>
      </c>
      <c r="C46" s="26" t="s">
        <v>459</v>
      </c>
      <c r="D46" s="8">
        <v>2025</v>
      </c>
      <c r="E46" s="13" t="s">
        <v>19</v>
      </c>
      <c r="F46" s="17">
        <v>4000001690</v>
      </c>
      <c r="G46" s="10" t="s">
        <v>460</v>
      </c>
      <c r="H46" s="33">
        <v>2518001.0299999998</v>
      </c>
      <c r="I46" s="13" t="s">
        <v>174</v>
      </c>
      <c r="J46" s="13" t="s">
        <v>525</v>
      </c>
      <c r="K46" s="13">
        <v>10000014207</v>
      </c>
      <c r="L46" s="14" t="s">
        <v>526</v>
      </c>
      <c r="M46" s="14" t="s">
        <v>85</v>
      </c>
      <c r="N46" s="51" t="s">
        <v>85</v>
      </c>
      <c r="O46" s="24" t="s">
        <v>171</v>
      </c>
      <c r="P46" s="14"/>
    </row>
    <row r="47" spans="1:16" ht="54" customHeight="1" thickTop="1" thickBot="1" x14ac:dyDescent="0.4">
      <c r="B47" s="29" t="s">
        <v>176</v>
      </c>
      <c r="C47" s="26" t="s">
        <v>177</v>
      </c>
      <c r="D47" s="8">
        <v>2025</v>
      </c>
      <c r="E47" s="13" t="s">
        <v>244</v>
      </c>
      <c r="F47" s="17">
        <v>80001062</v>
      </c>
      <c r="G47" s="10"/>
      <c r="H47" s="33">
        <v>53689.5</v>
      </c>
      <c r="I47" s="13"/>
      <c r="J47" s="13"/>
      <c r="K47" s="13"/>
      <c r="L47" s="14"/>
      <c r="M47" s="14"/>
      <c r="N47" s="20"/>
      <c r="O47" s="24" t="s">
        <v>73</v>
      </c>
      <c r="P47" s="14"/>
    </row>
    <row r="48" spans="1:16" ht="104" customHeight="1" thickTop="1" x14ac:dyDescent="0.35">
      <c r="A48" t="s">
        <v>176</v>
      </c>
      <c r="B48" s="29" t="s">
        <v>176</v>
      </c>
      <c r="C48" s="68" t="s">
        <v>178</v>
      </c>
      <c r="D48" s="30">
        <v>2025</v>
      </c>
      <c r="E48" s="26" t="s">
        <v>19</v>
      </c>
      <c r="F48" s="31">
        <v>4200005599</v>
      </c>
      <c r="G48" s="32" t="s">
        <v>179</v>
      </c>
      <c r="H48" s="46">
        <v>274299.59000000003</v>
      </c>
      <c r="I48" s="26" t="s">
        <v>180</v>
      </c>
      <c r="J48" s="26" t="s">
        <v>411</v>
      </c>
      <c r="K48" s="26">
        <v>10000006080</v>
      </c>
      <c r="L48" s="34" t="s">
        <v>412</v>
      </c>
      <c r="M48" s="34" t="s">
        <v>413</v>
      </c>
      <c r="N48" s="34" t="s">
        <v>414</v>
      </c>
      <c r="O48" s="28" t="s">
        <v>26</v>
      </c>
      <c r="P48" s="34"/>
    </row>
    <row r="49" spans="2:18" ht="49.5" customHeight="1" x14ac:dyDescent="0.35">
      <c r="B49" s="22" t="s">
        <v>181</v>
      </c>
      <c r="C49" s="45" t="s">
        <v>182</v>
      </c>
      <c r="D49" s="44">
        <v>2025</v>
      </c>
      <c r="E49" s="45" t="s">
        <v>19</v>
      </c>
      <c r="F49" s="45">
        <v>4200005698</v>
      </c>
      <c r="G49" s="22" t="s">
        <v>179</v>
      </c>
      <c r="H49" s="46">
        <v>1880948.17</v>
      </c>
      <c r="I49" s="45" t="s">
        <v>183</v>
      </c>
      <c r="J49" s="45" t="s">
        <v>469</v>
      </c>
      <c r="K49" s="45">
        <v>10000006308</v>
      </c>
      <c r="L49" s="47" t="s">
        <v>470</v>
      </c>
      <c r="M49" s="47" t="s">
        <v>471</v>
      </c>
      <c r="N49" s="48" t="s">
        <v>472</v>
      </c>
      <c r="O49" s="24" t="s">
        <v>26</v>
      </c>
      <c r="P49" s="47"/>
    </row>
    <row r="50" spans="2:18" ht="49.5" customHeight="1" x14ac:dyDescent="0.35">
      <c r="B50" s="22" t="s">
        <v>176</v>
      </c>
      <c r="C50" s="45" t="s">
        <v>453</v>
      </c>
      <c r="D50" s="44">
        <v>2025</v>
      </c>
      <c r="E50" s="45" t="s">
        <v>19</v>
      </c>
      <c r="F50" s="45">
        <v>42000005787</v>
      </c>
      <c r="G50" s="22" t="s">
        <v>179</v>
      </c>
      <c r="H50" s="46">
        <v>82599.839999999997</v>
      </c>
      <c r="I50" s="45" t="s">
        <v>183</v>
      </c>
      <c r="J50" s="45" t="s">
        <v>454</v>
      </c>
      <c r="K50" s="45">
        <v>10000006535</v>
      </c>
      <c r="L50" s="47" t="s">
        <v>455</v>
      </c>
      <c r="M50" s="47" t="s">
        <v>456</v>
      </c>
      <c r="N50" s="48" t="s">
        <v>457</v>
      </c>
      <c r="O50" s="24" t="s">
        <v>26</v>
      </c>
      <c r="P50" s="47"/>
    </row>
    <row r="51" spans="2:18" ht="49.5" customHeight="1" x14ac:dyDescent="0.35">
      <c r="B51" s="25" t="s">
        <v>473</v>
      </c>
      <c r="C51" s="45" t="s">
        <v>474</v>
      </c>
      <c r="D51" s="44">
        <v>2025</v>
      </c>
      <c r="E51" s="45" t="s">
        <v>19</v>
      </c>
      <c r="F51" s="45" t="s">
        <v>475</v>
      </c>
      <c r="G51" s="22" t="s">
        <v>179</v>
      </c>
      <c r="H51" s="46">
        <v>144549.71</v>
      </c>
      <c r="I51" s="45" t="s">
        <v>183</v>
      </c>
      <c r="J51" s="45" t="s">
        <v>476</v>
      </c>
      <c r="K51" s="45">
        <v>10000006578</v>
      </c>
      <c r="L51" s="47" t="s">
        <v>477</v>
      </c>
      <c r="M51" s="47" t="s">
        <v>478</v>
      </c>
      <c r="N51" s="48" t="s">
        <v>479</v>
      </c>
      <c r="O51" s="24" t="s">
        <v>26</v>
      </c>
      <c r="P51" s="47"/>
    </row>
    <row r="52" spans="2:18" ht="267" customHeight="1" thickBot="1" x14ac:dyDescent="0.4">
      <c r="B52" s="25" t="s">
        <v>184</v>
      </c>
      <c r="C52" s="65" t="s">
        <v>185</v>
      </c>
      <c r="D52" s="36">
        <v>2025</v>
      </c>
      <c r="E52" s="37" t="s">
        <v>19</v>
      </c>
      <c r="F52" s="38">
        <v>4550003302</v>
      </c>
      <c r="G52" s="39" t="s">
        <v>186</v>
      </c>
      <c r="H52" s="40">
        <v>1514700</v>
      </c>
      <c r="I52" s="37" t="s">
        <v>187</v>
      </c>
      <c r="J52" s="37" t="s">
        <v>667</v>
      </c>
      <c r="K52" s="41" t="s">
        <v>539</v>
      </c>
      <c r="L52" s="41" t="s">
        <v>684</v>
      </c>
      <c r="M52" s="41" t="s">
        <v>85</v>
      </c>
      <c r="N52" s="42" t="s">
        <v>85</v>
      </c>
      <c r="O52" s="43" t="s">
        <v>73</v>
      </c>
      <c r="P52" s="41"/>
      <c r="R52">
        <f>137700*10</f>
        <v>1377000</v>
      </c>
    </row>
    <row r="53" spans="2:18" ht="67" customHeight="1" thickTop="1" x14ac:dyDescent="0.35">
      <c r="B53" s="29" t="s">
        <v>184</v>
      </c>
      <c r="C53" s="28" t="s">
        <v>188</v>
      </c>
      <c r="D53" s="30">
        <v>2025</v>
      </c>
      <c r="E53" s="26" t="s">
        <v>19</v>
      </c>
      <c r="F53" s="31">
        <v>4550003352</v>
      </c>
      <c r="G53" s="32" t="s">
        <v>189</v>
      </c>
      <c r="H53" s="33">
        <v>129540</v>
      </c>
      <c r="I53" s="26" t="s">
        <v>190</v>
      </c>
      <c r="J53" s="26" t="s">
        <v>191</v>
      </c>
      <c r="K53" s="34" t="s">
        <v>192</v>
      </c>
      <c r="L53" s="34" t="s">
        <v>193</v>
      </c>
      <c r="M53" s="34" t="s">
        <v>194</v>
      </c>
      <c r="N53" s="35" t="s">
        <v>195</v>
      </c>
      <c r="O53" s="24" t="s">
        <v>73</v>
      </c>
      <c r="P53" s="34"/>
    </row>
    <row r="54" spans="2:18" ht="67" customHeight="1" x14ac:dyDescent="0.35">
      <c r="B54" s="22" t="s">
        <v>184</v>
      </c>
      <c r="C54" s="24" t="s">
        <v>196</v>
      </c>
      <c r="D54" s="44">
        <v>2025</v>
      </c>
      <c r="E54" s="45" t="s">
        <v>19</v>
      </c>
      <c r="F54" s="45">
        <v>4550003376</v>
      </c>
      <c r="G54" s="22" t="s">
        <v>689</v>
      </c>
      <c r="H54" s="46">
        <v>1211412.48</v>
      </c>
      <c r="I54" s="45" t="s">
        <v>197</v>
      </c>
      <c r="J54" s="45" t="s">
        <v>229</v>
      </c>
      <c r="K54" s="47" t="s">
        <v>502</v>
      </c>
      <c r="L54" s="47" t="s">
        <v>505</v>
      </c>
      <c r="M54" s="47" t="s">
        <v>503</v>
      </c>
      <c r="N54" s="48" t="s">
        <v>504</v>
      </c>
      <c r="O54" s="24" t="s">
        <v>73</v>
      </c>
      <c r="P54" s="47"/>
    </row>
    <row r="55" spans="2:18" ht="48" customHeight="1" thickBot="1" x14ac:dyDescent="0.4">
      <c r="B55" s="21" t="s">
        <v>184</v>
      </c>
      <c r="C55" s="27" t="s">
        <v>198</v>
      </c>
      <c r="D55" s="36">
        <v>2025</v>
      </c>
      <c r="E55" s="37" t="s">
        <v>19</v>
      </c>
      <c r="F55" s="38">
        <v>4550003327</v>
      </c>
      <c r="G55" s="39" t="s">
        <v>199</v>
      </c>
      <c r="H55" s="40">
        <v>1989000</v>
      </c>
      <c r="I55" s="37" t="s">
        <v>200</v>
      </c>
      <c r="J55" s="37" t="s">
        <v>201</v>
      </c>
      <c r="K55" s="37">
        <v>10000001822</v>
      </c>
      <c r="L55" s="41" t="s">
        <v>202</v>
      </c>
      <c r="M55" s="41" t="s">
        <v>203</v>
      </c>
      <c r="N55" s="42">
        <v>7132025000000020</v>
      </c>
      <c r="O55" s="43" t="s">
        <v>73</v>
      </c>
      <c r="P55" s="41"/>
    </row>
    <row r="56" spans="2:18" ht="81.650000000000006" customHeight="1" thickTop="1" thickBot="1" x14ac:dyDescent="0.4">
      <c r="B56" s="22" t="s">
        <v>184</v>
      </c>
      <c r="C56" s="12" t="s">
        <v>204</v>
      </c>
      <c r="D56" s="8">
        <v>2025</v>
      </c>
      <c r="E56" s="13" t="s">
        <v>19</v>
      </c>
      <c r="F56" s="17">
        <v>4550003322</v>
      </c>
      <c r="G56" s="39" t="s">
        <v>506</v>
      </c>
      <c r="H56" s="11">
        <v>426791.97</v>
      </c>
      <c r="I56" s="13" t="s">
        <v>205</v>
      </c>
      <c r="J56" s="13" t="s">
        <v>547</v>
      </c>
      <c r="K56" s="13">
        <v>10000000933</v>
      </c>
      <c r="L56" s="14" t="s">
        <v>545</v>
      </c>
      <c r="M56" s="14" t="s">
        <v>546</v>
      </c>
      <c r="N56" s="20">
        <v>7132025000000350</v>
      </c>
      <c r="O56" s="24" t="s">
        <v>73</v>
      </c>
      <c r="P56" s="14"/>
    </row>
    <row r="57" spans="2:18" ht="81.650000000000006" customHeight="1" thickTop="1" thickBot="1" x14ac:dyDescent="0.4">
      <c r="B57" s="22" t="s">
        <v>184</v>
      </c>
      <c r="C57" s="7" t="s">
        <v>206</v>
      </c>
      <c r="D57" s="16">
        <v>2025</v>
      </c>
      <c r="E57" s="13" t="s">
        <v>19</v>
      </c>
      <c r="F57" s="9">
        <v>4550003283</v>
      </c>
      <c r="G57" s="10" t="s">
        <v>207</v>
      </c>
      <c r="H57" s="11">
        <v>891240.05</v>
      </c>
      <c r="I57" s="13" t="s">
        <v>208</v>
      </c>
      <c r="J57" s="13" t="s">
        <v>209</v>
      </c>
      <c r="K57" s="13">
        <v>505</v>
      </c>
      <c r="L57" s="15">
        <v>7122025000000030</v>
      </c>
      <c r="M57" s="15">
        <v>392025131000003</v>
      </c>
      <c r="N57" s="15">
        <v>7132025000000020</v>
      </c>
      <c r="O57" s="24" t="s">
        <v>73</v>
      </c>
      <c r="P57" s="19"/>
    </row>
    <row r="58" spans="2:18" ht="81.650000000000006" customHeight="1" thickTop="1" thickBot="1" x14ac:dyDescent="0.4">
      <c r="B58" s="22" t="s">
        <v>184</v>
      </c>
      <c r="C58" s="7" t="s">
        <v>210</v>
      </c>
      <c r="D58" s="16">
        <v>2025</v>
      </c>
      <c r="E58" s="13" t="s">
        <v>19</v>
      </c>
      <c r="F58" s="9">
        <v>4550003396</v>
      </c>
      <c r="G58" s="10" t="s">
        <v>211</v>
      </c>
      <c r="H58" s="11">
        <f>1200*506.43</f>
        <v>607716</v>
      </c>
      <c r="I58" s="13" t="s">
        <v>212</v>
      </c>
      <c r="J58" s="13" t="s">
        <v>213</v>
      </c>
      <c r="K58" s="13">
        <v>10000012346</v>
      </c>
      <c r="L58" s="15" t="s">
        <v>214</v>
      </c>
      <c r="M58" s="15">
        <v>39202513100001</v>
      </c>
      <c r="N58" s="20">
        <v>7132025000000100</v>
      </c>
      <c r="O58" s="24" t="s">
        <v>73</v>
      </c>
      <c r="P58" s="19"/>
    </row>
    <row r="59" spans="2:18" ht="81.650000000000006" customHeight="1" thickTop="1" thickBot="1" x14ac:dyDescent="0.4">
      <c r="B59" s="22" t="s">
        <v>184</v>
      </c>
      <c r="C59" s="7" t="s">
        <v>215</v>
      </c>
      <c r="D59" s="16">
        <v>2025</v>
      </c>
      <c r="E59" s="13" t="s">
        <v>19</v>
      </c>
      <c r="F59" s="9">
        <v>4550003380</v>
      </c>
      <c r="G59" s="10" t="s">
        <v>216</v>
      </c>
      <c r="H59" s="11">
        <v>117300</v>
      </c>
      <c r="I59" s="13" t="s">
        <v>217</v>
      </c>
      <c r="J59" s="13" t="s">
        <v>218</v>
      </c>
      <c r="K59" s="13">
        <v>10000443126</v>
      </c>
      <c r="L59" s="15">
        <v>7122025000000180</v>
      </c>
      <c r="M59" s="15">
        <v>392025131000015</v>
      </c>
      <c r="N59" s="20">
        <v>7132025000000090</v>
      </c>
      <c r="O59" s="24" t="s">
        <v>73</v>
      </c>
      <c r="P59" s="19"/>
    </row>
    <row r="60" spans="2:18" ht="118" customHeight="1" thickTop="1" thickBot="1" x14ac:dyDescent="0.4">
      <c r="B60" s="22" t="s">
        <v>184</v>
      </c>
      <c r="C60" s="7" t="s">
        <v>219</v>
      </c>
      <c r="D60" s="16">
        <v>2025</v>
      </c>
      <c r="E60" s="13" t="s">
        <v>19</v>
      </c>
      <c r="F60" s="9">
        <v>4200005414</v>
      </c>
      <c r="G60" s="10" t="s">
        <v>220</v>
      </c>
      <c r="H60" s="11">
        <v>752610</v>
      </c>
      <c r="I60" s="13" t="s">
        <v>221</v>
      </c>
      <c r="J60" s="13" t="s">
        <v>222</v>
      </c>
      <c r="K60" s="13" t="s">
        <v>223</v>
      </c>
      <c r="L60" s="15" t="s">
        <v>679</v>
      </c>
      <c r="M60" s="15" t="s">
        <v>85</v>
      </c>
      <c r="N60" s="20" t="s">
        <v>85</v>
      </c>
      <c r="O60" s="24" t="s">
        <v>91</v>
      </c>
      <c r="P60" s="19"/>
    </row>
    <row r="61" spans="2:18" ht="118" customHeight="1" thickTop="1" thickBot="1" x14ac:dyDescent="0.4">
      <c r="B61" s="22" t="s">
        <v>184</v>
      </c>
      <c r="C61" s="7" t="s">
        <v>224</v>
      </c>
      <c r="D61" s="16">
        <v>2025</v>
      </c>
      <c r="E61" s="13" t="s">
        <v>19</v>
      </c>
      <c r="F61" s="9">
        <v>4200005414</v>
      </c>
      <c r="G61" s="10" t="s">
        <v>220</v>
      </c>
      <c r="H61" s="11">
        <v>515000</v>
      </c>
      <c r="I61" s="13" t="s">
        <v>225</v>
      </c>
      <c r="J61" s="13" t="s">
        <v>424</v>
      </c>
      <c r="K61" s="13" t="s">
        <v>658</v>
      </c>
      <c r="L61" s="70" t="s">
        <v>682</v>
      </c>
      <c r="M61" s="15" t="s">
        <v>422</v>
      </c>
      <c r="N61" s="20" t="s">
        <v>422</v>
      </c>
      <c r="O61" s="24" t="s">
        <v>73</v>
      </c>
      <c r="P61" s="19"/>
    </row>
    <row r="62" spans="2:18" ht="81.650000000000006" customHeight="1" thickTop="1" thickBot="1" x14ac:dyDescent="0.4">
      <c r="B62" s="22" t="s">
        <v>184</v>
      </c>
      <c r="C62" s="7" t="s">
        <v>226</v>
      </c>
      <c r="D62" s="16">
        <v>2025</v>
      </c>
      <c r="E62" s="13" t="s">
        <v>19</v>
      </c>
      <c r="F62" s="9">
        <v>4550003376</v>
      </c>
      <c r="G62" s="10" t="s">
        <v>227</v>
      </c>
      <c r="H62" s="11">
        <f>2404.98*503.71</f>
        <v>1211412.4757999999</v>
      </c>
      <c r="I62" s="13" t="s">
        <v>228</v>
      </c>
      <c r="J62" s="13" t="s">
        <v>229</v>
      </c>
      <c r="K62" s="69">
        <v>20606691140</v>
      </c>
      <c r="L62" s="48" t="s">
        <v>230</v>
      </c>
      <c r="M62" s="15">
        <v>392025131000009</v>
      </c>
      <c r="N62" s="20" t="s">
        <v>422</v>
      </c>
      <c r="O62" s="24" t="s">
        <v>73</v>
      </c>
      <c r="P62" s="19"/>
    </row>
    <row r="63" spans="2:18" ht="81.650000000000006" customHeight="1" thickTop="1" thickBot="1" x14ac:dyDescent="0.4">
      <c r="B63" s="22" t="s">
        <v>184</v>
      </c>
      <c r="C63" s="7" t="s">
        <v>231</v>
      </c>
      <c r="D63" s="16">
        <v>2025</v>
      </c>
      <c r="E63" s="13" t="s">
        <v>244</v>
      </c>
      <c r="F63" s="9">
        <v>4550003467</v>
      </c>
      <c r="G63" s="10" t="s">
        <v>232</v>
      </c>
      <c r="H63" s="11">
        <v>780000</v>
      </c>
      <c r="I63" s="13" t="s">
        <v>233</v>
      </c>
      <c r="J63" s="13"/>
      <c r="K63" s="13"/>
      <c r="L63" s="71"/>
      <c r="M63" s="15"/>
      <c r="N63" s="20"/>
      <c r="O63" s="24" t="s">
        <v>73</v>
      </c>
      <c r="P63" s="19"/>
    </row>
    <row r="64" spans="2:18" ht="81.650000000000006" customHeight="1" thickTop="1" thickBot="1" x14ac:dyDescent="0.4">
      <c r="B64" s="22" t="s">
        <v>184</v>
      </c>
      <c r="C64" s="7" t="s">
        <v>234</v>
      </c>
      <c r="D64" s="16">
        <v>2025</v>
      </c>
      <c r="E64" s="13" t="s">
        <v>19</v>
      </c>
      <c r="F64" s="9">
        <v>4550003433</v>
      </c>
      <c r="G64" s="10" t="s">
        <v>235</v>
      </c>
      <c r="H64" s="11">
        <v>173400</v>
      </c>
      <c r="I64" s="13" t="s">
        <v>236</v>
      </c>
      <c r="J64" s="13" t="s">
        <v>237</v>
      </c>
      <c r="K64" s="13">
        <v>10000001178</v>
      </c>
      <c r="L64" s="15">
        <v>7122025000000340</v>
      </c>
      <c r="M64" s="15">
        <v>392025131000028</v>
      </c>
      <c r="N64" s="20" t="s">
        <v>238</v>
      </c>
      <c r="O64" s="24" t="s">
        <v>73</v>
      </c>
      <c r="P64" s="19"/>
    </row>
    <row r="65" spans="2:16" ht="81.650000000000006" customHeight="1" thickTop="1" thickBot="1" x14ac:dyDescent="0.4">
      <c r="B65" s="22" t="s">
        <v>184</v>
      </c>
      <c r="C65" s="7" t="s">
        <v>239</v>
      </c>
      <c r="D65" s="16">
        <v>2025</v>
      </c>
      <c r="E65" s="13" t="s">
        <v>19</v>
      </c>
      <c r="F65" s="9">
        <v>4550003482</v>
      </c>
      <c r="G65" s="10" t="s">
        <v>240</v>
      </c>
      <c r="H65" s="11">
        <v>902862.19</v>
      </c>
      <c r="I65" s="13" t="s">
        <v>241</v>
      </c>
      <c r="J65" s="13" t="s">
        <v>425</v>
      </c>
      <c r="K65" s="13" t="s">
        <v>426</v>
      </c>
      <c r="L65" s="15">
        <v>7122025000000570</v>
      </c>
      <c r="M65" s="15">
        <v>392025131000050</v>
      </c>
      <c r="N65" s="20" t="s">
        <v>422</v>
      </c>
      <c r="O65" s="24" t="s">
        <v>73</v>
      </c>
      <c r="P65" s="19"/>
    </row>
    <row r="66" spans="2:16" ht="81.650000000000006" customHeight="1" thickTop="1" thickBot="1" x14ac:dyDescent="0.4">
      <c r="B66" s="22" t="s">
        <v>184</v>
      </c>
      <c r="C66" s="7" t="s">
        <v>242</v>
      </c>
      <c r="D66" s="16">
        <v>2025</v>
      </c>
      <c r="E66" s="13" t="s">
        <v>19</v>
      </c>
      <c r="F66" s="9">
        <v>4550003483</v>
      </c>
      <c r="G66" s="10" t="s">
        <v>240</v>
      </c>
      <c r="H66" s="11">
        <v>875555.63</v>
      </c>
      <c r="I66" s="13" t="s">
        <v>241</v>
      </c>
      <c r="J66" s="13" t="s">
        <v>565</v>
      </c>
      <c r="K66" s="13">
        <f>191221</f>
        <v>191221</v>
      </c>
      <c r="L66" s="15" t="s">
        <v>566</v>
      </c>
      <c r="M66" s="15">
        <v>392025131000079</v>
      </c>
      <c r="N66" s="20" t="s">
        <v>422</v>
      </c>
      <c r="O66" s="24" t="s">
        <v>73</v>
      </c>
      <c r="P66" s="19"/>
    </row>
    <row r="67" spans="2:16" ht="81.650000000000006" customHeight="1" thickTop="1" thickBot="1" x14ac:dyDescent="0.4">
      <c r="B67" s="22" t="s">
        <v>184</v>
      </c>
      <c r="C67" s="7" t="s">
        <v>243</v>
      </c>
      <c r="D67" s="16">
        <v>2025</v>
      </c>
      <c r="E67" s="13" t="s">
        <v>244</v>
      </c>
      <c r="F67" s="9">
        <v>96005441</v>
      </c>
      <c r="G67" s="10"/>
      <c r="H67" s="11">
        <v>432906.51</v>
      </c>
      <c r="I67" s="13" t="s">
        <v>245</v>
      </c>
      <c r="J67" s="13"/>
      <c r="K67" s="13">
        <f>200000000/84</f>
        <v>2380952.3809523811</v>
      </c>
      <c r="L67" s="15"/>
      <c r="M67" s="15"/>
      <c r="N67" s="20"/>
      <c r="O67" s="24" t="s">
        <v>73</v>
      </c>
      <c r="P67" s="19"/>
    </row>
    <row r="68" spans="2:16" ht="81.650000000000006" customHeight="1" thickTop="1" thickBot="1" x14ac:dyDescent="0.4">
      <c r="B68" s="22" t="s">
        <v>184</v>
      </c>
      <c r="C68" s="7" t="s">
        <v>246</v>
      </c>
      <c r="D68" s="16">
        <v>2025</v>
      </c>
      <c r="E68" s="13" t="s">
        <v>244</v>
      </c>
      <c r="F68" s="9">
        <v>96005439</v>
      </c>
      <c r="G68" s="10"/>
      <c r="H68" s="11">
        <v>299186.55</v>
      </c>
      <c r="I68" s="13" t="s">
        <v>245</v>
      </c>
      <c r="J68" s="13"/>
      <c r="K68" s="13"/>
      <c r="L68" s="15"/>
      <c r="M68" s="15"/>
      <c r="N68" s="20"/>
      <c r="O68" s="24" t="s">
        <v>73</v>
      </c>
      <c r="P68" s="19"/>
    </row>
    <row r="69" spans="2:16" ht="81.650000000000006" customHeight="1" thickTop="1" thickBot="1" x14ac:dyDescent="0.4">
      <c r="B69" s="22" t="s">
        <v>184</v>
      </c>
      <c r="C69" s="7" t="s">
        <v>247</v>
      </c>
      <c r="D69" s="16">
        <v>2025</v>
      </c>
      <c r="E69" s="13" t="s">
        <v>244</v>
      </c>
      <c r="F69" s="9">
        <v>96005360</v>
      </c>
      <c r="G69" s="10"/>
      <c r="H69" s="11">
        <v>532812.5</v>
      </c>
      <c r="I69" s="13" t="s">
        <v>228</v>
      </c>
      <c r="J69" s="13"/>
      <c r="K69" s="13"/>
      <c r="L69" s="15"/>
      <c r="M69" s="15"/>
      <c r="N69" s="20"/>
      <c r="O69" s="24" t="s">
        <v>73</v>
      </c>
      <c r="P69" s="19"/>
    </row>
    <row r="70" spans="2:16" ht="81.650000000000006" customHeight="1" thickTop="1" thickBot="1" x14ac:dyDescent="0.4">
      <c r="B70" s="22" t="s">
        <v>184</v>
      </c>
      <c r="C70" s="7" t="s">
        <v>248</v>
      </c>
      <c r="D70" s="16">
        <v>2025</v>
      </c>
      <c r="E70" s="13" t="s">
        <v>19</v>
      </c>
      <c r="F70" s="9">
        <v>4550003457</v>
      </c>
      <c r="G70" s="10" t="s">
        <v>571</v>
      </c>
      <c r="H70" s="11">
        <v>117300</v>
      </c>
      <c r="I70" s="13" t="s">
        <v>249</v>
      </c>
      <c r="J70" s="13" t="s">
        <v>572</v>
      </c>
      <c r="K70" s="13">
        <v>10000001732</v>
      </c>
      <c r="L70" s="15" t="s">
        <v>573</v>
      </c>
      <c r="M70" s="15">
        <v>392025022000076</v>
      </c>
      <c r="N70" s="20">
        <v>7132025000000150</v>
      </c>
      <c r="O70" s="24" t="s">
        <v>73</v>
      </c>
      <c r="P70" s="19"/>
    </row>
    <row r="71" spans="2:16" ht="81.650000000000006" customHeight="1" thickTop="1" thickBot="1" x14ac:dyDescent="0.4">
      <c r="B71" s="22" t="s">
        <v>250</v>
      </c>
      <c r="C71" s="7" t="s">
        <v>251</v>
      </c>
      <c r="D71" s="16">
        <v>2025</v>
      </c>
      <c r="E71" s="13" t="s">
        <v>19</v>
      </c>
      <c r="F71" s="9">
        <v>4550003487</v>
      </c>
      <c r="G71" s="10" t="s">
        <v>252</v>
      </c>
      <c r="H71" s="11">
        <v>286620</v>
      </c>
      <c r="I71" s="13" t="s">
        <v>253</v>
      </c>
      <c r="J71" s="13" t="s">
        <v>509</v>
      </c>
      <c r="K71" s="13" t="s">
        <v>510</v>
      </c>
      <c r="L71" s="15" t="s">
        <v>511</v>
      </c>
      <c r="M71" s="15" t="s">
        <v>512</v>
      </c>
      <c r="N71" s="20" t="s">
        <v>513</v>
      </c>
      <c r="O71" s="24" t="s">
        <v>73</v>
      </c>
      <c r="P71" s="19"/>
    </row>
    <row r="72" spans="2:16" ht="81.650000000000006" customHeight="1" thickTop="1" thickBot="1" x14ac:dyDescent="0.4">
      <c r="B72" s="22" t="s">
        <v>184</v>
      </c>
      <c r="C72" s="7" t="s">
        <v>254</v>
      </c>
      <c r="D72" s="16">
        <v>2025</v>
      </c>
      <c r="E72" s="13" t="s">
        <v>19</v>
      </c>
      <c r="F72" s="9">
        <v>4550003492</v>
      </c>
      <c r="G72" s="10" t="s">
        <v>255</v>
      </c>
      <c r="H72" s="11">
        <v>805800</v>
      </c>
      <c r="I72" s="13" t="s">
        <v>256</v>
      </c>
      <c r="J72" s="13" t="s">
        <v>590</v>
      </c>
      <c r="K72" s="13">
        <v>10000475187</v>
      </c>
      <c r="L72" s="15" t="s">
        <v>591</v>
      </c>
      <c r="M72" s="15">
        <v>392025131000052</v>
      </c>
      <c r="N72" s="20">
        <v>7132025000000270</v>
      </c>
      <c r="O72" s="24" t="s">
        <v>73</v>
      </c>
      <c r="P72" s="19"/>
    </row>
    <row r="73" spans="2:16" ht="81.650000000000006" customHeight="1" thickTop="1" thickBot="1" x14ac:dyDescent="0.4">
      <c r="B73" s="22" t="s">
        <v>184</v>
      </c>
      <c r="C73" s="7" t="s">
        <v>257</v>
      </c>
      <c r="D73" s="16">
        <v>2025</v>
      </c>
      <c r="E73" s="13" t="s">
        <v>19</v>
      </c>
      <c r="F73" s="9">
        <v>4550003491</v>
      </c>
      <c r="G73" s="10" t="s">
        <v>255</v>
      </c>
      <c r="H73" s="11">
        <v>289000</v>
      </c>
      <c r="I73" s="13" t="s">
        <v>256</v>
      </c>
      <c r="J73" s="13" t="s">
        <v>499</v>
      </c>
      <c r="K73" s="13">
        <v>10000470317</v>
      </c>
      <c r="L73" s="15" t="s">
        <v>500</v>
      </c>
      <c r="M73" s="15">
        <v>392025131000044</v>
      </c>
      <c r="N73" s="20" t="s">
        <v>501</v>
      </c>
      <c r="O73" s="24" t="s">
        <v>73</v>
      </c>
      <c r="P73" s="19"/>
    </row>
    <row r="74" spans="2:16" ht="81.650000000000006" customHeight="1" thickTop="1" thickBot="1" x14ac:dyDescent="0.4">
      <c r="B74" s="22" t="s">
        <v>184</v>
      </c>
      <c r="C74" s="7" t="s">
        <v>258</v>
      </c>
      <c r="D74" s="16">
        <v>2025</v>
      </c>
      <c r="E74" s="13" t="s">
        <v>19</v>
      </c>
      <c r="F74" s="9">
        <v>4550003551</v>
      </c>
      <c r="G74" s="10" t="s">
        <v>275</v>
      </c>
      <c r="H74" s="11">
        <f>6300*495.26</f>
        <v>3120138</v>
      </c>
      <c r="I74" s="13" t="s">
        <v>259</v>
      </c>
      <c r="J74" s="13" t="s">
        <v>585</v>
      </c>
      <c r="K74" s="13">
        <v>10000010732</v>
      </c>
      <c r="L74" s="15" t="s">
        <v>586</v>
      </c>
      <c r="M74" s="15">
        <v>392025131000078</v>
      </c>
      <c r="N74" s="20" t="s">
        <v>587</v>
      </c>
      <c r="O74" s="24" t="s">
        <v>73</v>
      </c>
      <c r="P74" s="19"/>
    </row>
    <row r="75" spans="2:16" ht="81.650000000000006" customHeight="1" thickTop="1" thickBot="1" x14ac:dyDescent="0.4">
      <c r="B75" s="22" t="s">
        <v>184</v>
      </c>
      <c r="C75" s="7" t="s">
        <v>260</v>
      </c>
      <c r="D75" s="16">
        <v>2025</v>
      </c>
      <c r="E75" s="13" t="s">
        <v>19</v>
      </c>
      <c r="F75" s="9">
        <v>4550003514</v>
      </c>
      <c r="G75" s="10" t="s">
        <v>261</v>
      </c>
      <c r="H75" s="11">
        <v>609847.44999999995</v>
      </c>
      <c r="I75" s="13" t="s">
        <v>262</v>
      </c>
      <c r="J75" s="13" t="s">
        <v>555</v>
      </c>
      <c r="K75" s="13" t="s">
        <v>556</v>
      </c>
      <c r="L75" s="15" t="s">
        <v>557</v>
      </c>
      <c r="M75" s="15" t="s">
        <v>558</v>
      </c>
      <c r="N75" s="20" t="s">
        <v>559</v>
      </c>
      <c r="O75" s="24" t="s">
        <v>73</v>
      </c>
      <c r="P75" s="19"/>
    </row>
    <row r="76" spans="2:16" ht="81.650000000000006" customHeight="1" thickTop="1" thickBot="1" x14ac:dyDescent="0.4">
      <c r="B76" s="22" t="s">
        <v>184</v>
      </c>
      <c r="C76" s="7" t="s">
        <v>263</v>
      </c>
      <c r="D76" s="16">
        <v>2025</v>
      </c>
      <c r="E76" s="13" t="s">
        <v>19</v>
      </c>
      <c r="F76" s="9">
        <v>4550003532</v>
      </c>
      <c r="G76" s="10" t="s">
        <v>264</v>
      </c>
      <c r="H76" s="11">
        <f>507.49*1912.5</f>
        <v>970574.625</v>
      </c>
      <c r="I76" s="13" t="s">
        <v>265</v>
      </c>
      <c r="J76" s="13" t="s">
        <v>266</v>
      </c>
      <c r="K76" s="13">
        <v>10000002899</v>
      </c>
      <c r="L76" s="15" t="s">
        <v>267</v>
      </c>
      <c r="M76" s="15">
        <v>392025131000036</v>
      </c>
      <c r="N76" s="20" t="s">
        <v>268</v>
      </c>
      <c r="O76" s="24" t="s">
        <v>269</v>
      </c>
      <c r="P76" s="19"/>
    </row>
    <row r="77" spans="2:16" ht="81.650000000000006" customHeight="1" thickTop="1" thickBot="1" x14ac:dyDescent="0.4">
      <c r="B77" s="22" t="s">
        <v>184</v>
      </c>
      <c r="C77" s="7" t="s">
        <v>270</v>
      </c>
      <c r="D77" s="16">
        <v>2025</v>
      </c>
      <c r="E77" s="13" t="s">
        <v>271</v>
      </c>
      <c r="F77" s="9">
        <v>96005593</v>
      </c>
      <c r="G77" s="10"/>
      <c r="H77" s="11">
        <v>173400</v>
      </c>
      <c r="I77" s="13" t="s">
        <v>236</v>
      </c>
      <c r="J77" s="13"/>
      <c r="K77" s="13"/>
      <c r="L77" s="15"/>
      <c r="M77" s="15"/>
      <c r="N77" s="20"/>
      <c r="O77" s="24" t="s">
        <v>73</v>
      </c>
      <c r="P77" s="19"/>
    </row>
    <row r="78" spans="2:16" ht="81.650000000000006" customHeight="1" thickTop="1" thickBot="1" x14ac:dyDescent="0.4">
      <c r="B78" s="22" t="s">
        <v>272</v>
      </c>
      <c r="C78" s="7" t="s">
        <v>273</v>
      </c>
      <c r="D78" s="16">
        <v>2025</v>
      </c>
      <c r="E78" s="13" t="s">
        <v>244</v>
      </c>
      <c r="F78" s="9">
        <v>96005603</v>
      </c>
      <c r="G78" s="10"/>
      <c r="H78" s="11">
        <v>1142400</v>
      </c>
      <c r="I78" s="13" t="s">
        <v>256</v>
      </c>
      <c r="J78" s="13"/>
      <c r="K78" s="13"/>
      <c r="L78" s="15"/>
      <c r="M78" s="15"/>
      <c r="N78" s="20"/>
      <c r="O78" s="24"/>
      <c r="P78" s="19"/>
    </row>
    <row r="79" spans="2:16" ht="81.650000000000006" customHeight="1" thickTop="1" thickBot="1" x14ac:dyDescent="0.4">
      <c r="B79" s="22" t="s">
        <v>184</v>
      </c>
      <c r="C79" s="7" t="s">
        <v>274</v>
      </c>
      <c r="D79" s="16">
        <v>2025</v>
      </c>
      <c r="E79" s="13" t="s">
        <v>19</v>
      </c>
      <c r="F79" s="9">
        <v>4550003551</v>
      </c>
      <c r="G79" s="10" t="s">
        <v>275</v>
      </c>
      <c r="H79" s="11">
        <f>3725*510.01</f>
        <v>1899787.25</v>
      </c>
      <c r="I79" s="13" t="s">
        <v>276</v>
      </c>
      <c r="J79" s="13" t="s">
        <v>277</v>
      </c>
      <c r="K79" s="13" t="s">
        <v>278</v>
      </c>
      <c r="L79" s="15" t="s">
        <v>279</v>
      </c>
      <c r="M79" s="15">
        <v>392025131000043</v>
      </c>
      <c r="N79" s="20" t="s">
        <v>280</v>
      </c>
      <c r="O79" s="45" t="s">
        <v>281</v>
      </c>
      <c r="P79" s="19"/>
    </row>
    <row r="80" spans="2:16" ht="81.650000000000006" customHeight="1" thickTop="1" thickBot="1" x14ac:dyDescent="0.4">
      <c r="B80" s="22" t="s">
        <v>250</v>
      </c>
      <c r="C80" s="7" t="s">
        <v>282</v>
      </c>
      <c r="D80" s="16">
        <v>2025</v>
      </c>
      <c r="E80" s="13" t="s">
        <v>19</v>
      </c>
      <c r="F80" s="9">
        <v>4550003544</v>
      </c>
      <c r="G80" s="10" t="s">
        <v>283</v>
      </c>
      <c r="H80" s="11">
        <v>100980</v>
      </c>
      <c r="I80" s="13" t="s">
        <v>284</v>
      </c>
      <c r="J80" s="13" t="s">
        <v>527</v>
      </c>
      <c r="K80" s="13">
        <v>10000007187</v>
      </c>
      <c r="L80" s="15" t="s">
        <v>528</v>
      </c>
      <c r="M80" s="15">
        <v>392025131000063</v>
      </c>
      <c r="N80" s="20" t="s">
        <v>529</v>
      </c>
      <c r="O80" s="24" t="s">
        <v>281</v>
      </c>
      <c r="P80" s="19"/>
    </row>
    <row r="81" spans="2:16" ht="81.650000000000006" customHeight="1" thickTop="1" thickBot="1" x14ac:dyDescent="0.4">
      <c r="B81" s="22" t="s">
        <v>184</v>
      </c>
      <c r="C81" s="7" t="s">
        <v>285</v>
      </c>
      <c r="D81" s="16">
        <v>2025</v>
      </c>
      <c r="E81" s="13" t="s">
        <v>19</v>
      </c>
      <c r="F81" s="9">
        <v>4550003561</v>
      </c>
      <c r="G81" s="10" t="s">
        <v>286</v>
      </c>
      <c r="H81" s="11">
        <v>100980</v>
      </c>
      <c r="I81" s="13" t="s">
        <v>284</v>
      </c>
      <c r="J81" s="13" t="s">
        <v>287</v>
      </c>
      <c r="K81" s="13">
        <v>10000007042</v>
      </c>
      <c r="L81" s="15" t="s">
        <v>288</v>
      </c>
      <c r="M81" s="15">
        <v>392025101000026</v>
      </c>
      <c r="N81" s="20" t="s">
        <v>289</v>
      </c>
      <c r="O81" s="24" t="s">
        <v>73</v>
      </c>
      <c r="P81" s="19"/>
    </row>
    <row r="82" spans="2:16" ht="81.650000000000006" customHeight="1" thickTop="1" thickBot="1" x14ac:dyDescent="0.4">
      <c r="B82" s="22" t="s">
        <v>272</v>
      </c>
      <c r="C82" s="7" t="s">
        <v>690</v>
      </c>
      <c r="D82" s="16">
        <v>2025</v>
      </c>
      <c r="E82" s="13" t="s">
        <v>19</v>
      </c>
      <c r="F82" s="9">
        <v>4550003593</v>
      </c>
      <c r="G82" s="10" t="s">
        <v>423</v>
      </c>
      <c r="H82" s="11">
        <v>114240</v>
      </c>
      <c r="I82" s="13" t="s">
        <v>284</v>
      </c>
      <c r="J82" s="13" t="s">
        <v>548</v>
      </c>
      <c r="K82" s="13">
        <v>10000007232</v>
      </c>
      <c r="L82" s="15">
        <v>7122025000000720</v>
      </c>
      <c r="M82" s="15">
        <v>392025131000070</v>
      </c>
      <c r="N82" s="20" t="s">
        <v>659</v>
      </c>
      <c r="O82" s="24" t="s">
        <v>73</v>
      </c>
      <c r="P82" s="19"/>
    </row>
    <row r="83" spans="2:16" ht="81.650000000000006" customHeight="1" thickTop="1" thickBot="1" x14ac:dyDescent="0.4">
      <c r="B83" s="22" t="s">
        <v>184</v>
      </c>
      <c r="C83" s="7" t="s">
        <v>290</v>
      </c>
      <c r="D83" s="16">
        <v>2025</v>
      </c>
      <c r="E83" s="13" t="s">
        <v>244</v>
      </c>
      <c r="F83" s="9">
        <v>96005623</v>
      </c>
      <c r="G83" s="10"/>
      <c r="H83" s="11">
        <v>463809</v>
      </c>
      <c r="I83" s="13" t="s">
        <v>291</v>
      </c>
      <c r="J83" s="13"/>
      <c r="K83" s="13"/>
      <c r="L83" s="15"/>
      <c r="M83" s="15"/>
      <c r="N83" s="20"/>
      <c r="O83" s="24" t="s">
        <v>281</v>
      </c>
      <c r="P83" s="19"/>
    </row>
    <row r="84" spans="2:16" ht="81.650000000000006" customHeight="1" thickTop="1" thickBot="1" x14ac:dyDescent="0.4">
      <c r="B84" s="22" t="s">
        <v>184</v>
      </c>
      <c r="C84" s="7" t="s">
        <v>292</v>
      </c>
      <c r="D84" s="16">
        <v>2025</v>
      </c>
      <c r="E84" s="13" t="s">
        <v>244</v>
      </c>
      <c r="F84" s="9">
        <v>96005617</v>
      </c>
      <c r="G84" s="10"/>
      <c r="H84" s="11">
        <v>302047.5</v>
      </c>
      <c r="I84" s="13" t="s">
        <v>265</v>
      </c>
      <c r="J84" s="13"/>
      <c r="K84" s="13"/>
      <c r="L84" s="15"/>
      <c r="M84" s="15"/>
      <c r="N84" s="20"/>
      <c r="O84" s="24" t="s">
        <v>281</v>
      </c>
      <c r="P84" s="19"/>
    </row>
    <row r="85" spans="2:16" ht="81.650000000000006" customHeight="1" thickTop="1" thickBot="1" x14ac:dyDescent="0.4">
      <c r="B85" s="22" t="s">
        <v>184</v>
      </c>
      <c r="C85" s="7" t="s">
        <v>293</v>
      </c>
      <c r="D85" s="16">
        <v>2025</v>
      </c>
      <c r="E85" s="13" t="s">
        <v>19</v>
      </c>
      <c r="F85" s="9">
        <v>4550003570</v>
      </c>
      <c r="G85" s="10" t="s">
        <v>294</v>
      </c>
      <c r="H85" s="11">
        <f>765*507.88</f>
        <v>388528.2</v>
      </c>
      <c r="I85" s="13" t="s">
        <v>295</v>
      </c>
      <c r="J85" s="13" t="s">
        <v>296</v>
      </c>
      <c r="K85" s="13">
        <v>10000003712</v>
      </c>
      <c r="L85" s="15" t="s">
        <v>297</v>
      </c>
      <c r="M85" s="15">
        <v>392025131000037</v>
      </c>
      <c r="N85" s="15">
        <v>7132025000000220</v>
      </c>
      <c r="O85" s="24" t="s">
        <v>281</v>
      </c>
      <c r="P85" s="19"/>
    </row>
    <row r="86" spans="2:16" ht="81.650000000000006" customHeight="1" thickTop="1" thickBot="1" x14ac:dyDescent="0.4">
      <c r="B86" s="22" t="s">
        <v>184</v>
      </c>
      <c r="C86" s="7" t="s">
        <v>298</v>
      </c>
      <c r="D86" s="16">
        <v>2025</v>
      </c>
      <c r="E86" s="13" t="s">
        <v>19</v>
      </c>
      <c r="F86" s="9">
        <v>4550003593</v>
      </c>
      <c r="G86" s="10" t="s">
        <v>423</v>
      </c>
      <c r="H86" s="11">
        <v>114240</v>
      </c>
      <c r="I86" s="13" t="s">
        <v>299</v>
      </c>
      <c r="J86" s="13" t="s">
        <v>548</v>
      </c>
      <c r="K86" s="13">
        <v>10000007232</v>
      </c>
      <c r="L86" s="15" t="s">
        <v>549</v>
      </c>
      <c r="M86" s="15">
        <v>392025131000070</v>
      </c>
      <c r="N86" s="35" t="s">
        <v>550</v>
      </c>
      <c r="O86" s="24" t="s">
        <v>281</v>
      </c>
      <c r="P86" s="19"/>
    </row>
    <row r="87" spans="2:16" ht="81.650000000000006" customHeight="1" thickTop="1" thickBot="1" x14ac:dyDescent="0.4">
      <c r="B87" s="22" t="s">
        <v>184</v>
      </c>
      <c r="C87" s="7" t="s">
        <v>300</v>
      </c>
      <c r="D87" s="16">
        <v>2025</v>
      </c>
      <c r="E87" s="13" t="s">
        <v>19</v>
      </c>
      <c r="F87" s="9">
        <v>4550003592</v>
      </c>
      <c r="G87" s="10" t="s">
        <v>516</v>
      </c>
      <c r="H87" s="11">
        <v>229999.96</v>
      </c>
      <c r="I87" s="13" t="s">
        <v>301</v>
      </c>
      <c r="J87" s="13" t="s">
        <v>517</v>
      </c>
      <c r="K87" s="13">
        <v>10000061087</v>
      </c>
      <c r="L87" s="20" t="s">
        <v>518</v>
      </c>
      <c r="M87" s="48" t="s">
        <v>85</v>
      </c>
      <c r="N87" s="48" t="s">
        <v>85</v>
      </c>
      <c r="O87" s="28" t="s">
        <v>281</v>
      </c>
      <c r="P87" s="19"/>
    </row>
    <row r="88" spans="2:16" ht="81.650000000000006" customHeight="1" thickTop="1" thickBot="1" x14ac:dyDescent="0.4">
      <c r="B88" s="22" t="s">
        <v>184</v>
      </c>
      <c r="C88" s="7" t="s">
        <v>302</v>
      </c>
      <c r="D88" s="16">
        <v>2025</v>
      </c>
      <c r="E88" s="13" t="s">
        <v>19</v>
      </c>
      <c r="F88" s="9">
        <v>4200005659</v>
      </c>
      <c r="G88" s="10" t="s">
        <v>691</v>
      </c>
      <c r="H88" s="11">
        <v>3092390.2</v>
      </c>
      <c r="I88" s="13" t="s">
        <v>303</v>
      </c>
      <c r="J88" s="13" t="s">
        <v>304</v>
      </c>
      <c r="K88" s="13" t="s">
        <v>305</v>
      </c>
      <c r="L88" s="15" t="s">
        <v>664</v>
      </c>
      <c r="M88" s="42" t="s">
        <v>85</v>
      </c>
      <c r="N88" s="48" t="s">
        <v>85</v>
      </c>
      <c r="O88" s="48" t="s">
        <v>85</v>
      </c>
      <c r="P88" s="19"/>
    </row>
    <row r="89" spans="2:16" ht="81.650000000000006" customHeight="1" thickTop="1" thickBot="1" x14ac:dyDescent="0.4">
      <c r="B89" s="22" t="s">
        <v>184</v>
      </c>
      <c r="C89" s="7" t="s">
        <v>306</v>
      </c>
      <c r="D89" s="16">
        <v>2025</v>
      </c>
      <c r="E89" s="13" t="s">
        <v>19</v>
      </c>
      <c r="F89" s="9">
        <v>4550003580</v>
      </c>
      <c r="G89" s="10" t="s">
        <v>307</v>
      </c>
      <c r="H89" s="11">
        <v>280.5</v>
      </c>
      <c r="I89" s="13" t="s">
        <v>265</v>
      </c>
      <c r="J89" s="13" t="s">
        <v>618</v>
      </c>
      <c r="K89" s="13">
        <v>10000002993</v>
      </c>
      <c r="L89" s="15" t="s">
        <v>619</v>
      </c>
      <c r="M89" s="15">
        <v>392025131000081</v>
      </c>
      <c r="N89" s="42" t="s">
        <v>620</v>
      </c>
      <c r="O89" s="53" t="s">
        <v>73</v>
      </c>
      <c r="P89" s="19"/>
    </row>
    <row r="90" spans="2:16" ht="81.650000000000006" customHeight="1" thickTop="1" thickBot="1" x14ac:dyDescent="0.4">
      <c r="B90" s="22" t="s">
        <v>184</v>
      </c>
      <c r="C90" s="7" t="s">
        <v>308</v>
      </c>
      <c r="D90" s="16">
        <v>2025</v>
      </c>
      <c r="E90" s="13" t="s">
        <v>19</v>
      </c>
      <c r="F90" s="9">
        <v>4550003637</v>
      </c>
      <c r="G90" s="10" t="s">
        <v>462</v>
      </c>
      <c r="H90" s="11">
        <v>899000</v>
      </c>
      <c r="I90" s="13" t="s">
        <v>309</v>
      </c>
      <c r="J90" s="13" t="s">
        <v>623</v>
      </c>
      <c r="K90" s="13">
        <v>10000488086</v>
      </c>
      <c r="L90" s="15">
        <v>7132025000000270</v>
      </c>
      <c r="M90" s="15">
        <v>392025131000052</v>
      </c>
      <c r="N90" s="20" t="s">
        <v>624</v>
      </c>
      <c r="O90" s="24" t="s">
        <v>281</v>
      </c>
      <c r="P90" s="19"/>
    </row>
    <row r="91" spans="2:16" ht="81.650000000000006" customHeight="1" thickTop="1" thickBot="1" x14ac:dyDescent="0.4">
      <c r="B91" s="22" t="s">
        <v>184</v>
      </c>
      <c r="C91" s="7" t="s">
        <v>310</v>
      </c>
      <c r="D91" s="16">
        <v>2025</v>
      </c>
      <c r="E91" s="13" t="s">
        <v>19</v>
      </c>
      <c r="F91" s="9">
        <v>4550003632</v>
      </c>
      <c r="G91" s="10" t="s">
        <v>418</v>
      </c>
      <c r="H91" s="11">
        <v>236210.7</v>
      </c>
      <c r="I91" s="13" t="s">
        <v>311</v>
      </c>
      <c r="J91" s="13" t="s">
        <v>427</v>
      </c>
      <c r="K91" s="13">
        <v>10000064779</v>
      </c>
      <c r="L91" s="15" t="s">
        <v>428</v>
      </c>
      <c r="M91" s="15">
        <v>392025131000053</v>
      </c>
      <c r="N91" s="20" t="s">
        <v>429</v>
      </c>
      <c r="O91" s="24" t="s">
        <v>281</v>
      </c>
      <c r="P91" s="19"/>
    </row>
    <row r="92" spans="2:16" ht="81.650000000000006" customHeight="1" thickTop="1" thickBot="1" x14ac:dyDescent="0.4">
      <c r="B92" s="22" t="s">
        <v>184</v>
      </c>
      <c r="C92" s="7" t="s">
        <v>312</v>
      </c>
      <c r="D92" s="16">
        <v>2025</v>
      </c>
      <c r="E92" s="13" t="s">
        <v>19</v>
      </c>
      <c r="F92" s="9">
        <v>4550003626</v>
      </c>
      <c r="G92" s="10" t="s">
        <v>418</v>
      </c>
      <c r="H92" s="11">
        <v>269999.99</v>
      </c>
      <c r="I92" s="13" t="s">
        <v>313</v>
      </c>
      <c r="J92" s="13" t="s">
        <v>489</v>
      </c>
      <c r="K92" s="13">
        <v>10000060612</v>
      </c>
      <c r="L92" s="15" t="s">
        <v>490</v>
      </c>
      <c r="M92" s="15" t="s">
        <v>85</v>
      </c>
      <c r="N92" s="20" t="s">
        <v>85</v>
      </c>
      <c r="O92" s="24" t="s">
        <v>281</v>
      </c>
      <c r="P92" s="19"/>
    </row>
    <row r="93" spans="2:16" ht="81.650000000000006" customHeight="1" thickTop="1" thickBot="1" x14ac:dyDescent="0.4">
      <c r="B93" s="22" t="s">
        <v>184</v>
      </c>
      <c r="C93" s="7" t="s">
        <v>435</v>
      </c>
      <c r="D93" s="16">
        <v>2025</v>
      </c>
      <c r="E93" s="13" t="s">
        <v>19</v>
      </c>
      <c r="F93" s="9">
        <v>4550003747</v>
      </c>
      <c r="G93" s="10" t="s">
        <v>614</v>
      </c>
      <c r="H93" s="11">
        <f>224.4*502.14</f>
        <v>112680.216</v>
      </c>
      <c r="I93" s="13" t="s">
        <v>436</v>
      </c>
      <c r="J93" s="13" t="s">
        <v>617</v>
      </c>
      <c r="K93" s="13">
        <v>10000001424</v>
      </c>
      <c r="L93" s="15" t="s">
        <v>615</v>
      </c>
      <c r="M93" s="15">
        <v>392025131000077</v>
      </c>
      <c r="N93" s="20" t="s">
        <v>616</v>
      </c>
      <c r="O93" s="24" t="s">
        <v>281</v>
      </c>
      <c r="P93" s="19"/>
    </row>
    <row r="94" spans="2:16" ht="81.650000000000006" customHeight="1" thickTop="1" thickBot="1" x14ac:dyDescent="0.4">
      <c r="B94" s="22" t="s">
        <v>184</v>
      </c>
      <c r="C94" s="7" t="s">
        <v>451</v>
      </c>
      <c r="D94" s="16">
        <v>2025</v>
      </c>
      <c r="E94" s="13" t="s">
        <v>19</v>
      </c>
      <c r="F94" s="9">
        <v>4550003748</v>
      </c>
      <c r="G94" s="10" t="s">
        <v>561</v>
      </c>
      <c r="H94" s="11">
        <f>1253.01*496.59</f>
        <v>622232.23589999997</v>
      </c>
      <c r="I94" s="13" t="s">
        <v>452</v>
      </c>
      <c r="J94" s="13" t="s">
        <v>562</v>
      </c>
      <c r="K94" s="13">
        <v>10000000845</v>
      </c>
      <c r="L94" s="15" t="s">
        <v>563</v>
      </c>
      <c r="M94" s="15">
        <v>392025131000071</v>
      </c>
      <c r="N94" s="20" t="s">
        <v>564</v>
      </c>
      <c r="O94" s="24" t="s">
        <v>281</v>
      </c>
      <c r="P94" s="19"/>
    </row>
    <row r="95" spans="2:16" ht="81.650000000000006" customHeight="1" thickTop="1" thickBot="1" x14ac:dyDescent="0.4">
      <c r="B95" s="22" t="s">
        <v>184</v>
      </c>
      <c r="C95" s="7" t="s">
        <v>463</v>
      </c>
      <c r="D95" s="16">
        <v>2025</v>
      </c>
      <c r="E95" s="13" t="s">
        <v>19</v>
      </c>
      <c r="F95" s="9">
        <v>4550003700</v>
      </c>
      <c r="G95" s="10" t="s">
        <v>491</v>
      </c>
      <c r="H95" s="11">
        <f>161160*3</f>
        <v>483480</v>
      </c>
      <c r="I95" s="13" t="s">
        <v>464</v>
      </c>
      <c r="J95" s="13" t="s">
        <v>582</v>
      </c>
      <c r="K95" s="13">
        <v>10000066577</v>
      </c>
      <c r="L95" s="15" t="s">
        <v>583</v>
      </c>
      <c r="M95" s="15">
        <v>392025101000035</v>
      </c>
      <c r="N95" s="20" t="s">
        <v>584</v>
      </c>
      <c r="O95" s="24" t="s">
        <v>281</v>
      </c>
      <c r="P95" s="19"/>
    </row>
    <row r="96" spans="2:16" ht="81.650000000000006" customHeight="1" thickTop="1" thickBot="1" x14ac:dyDescent="0.4">
      <c r="B96" s="22" t="s">
        <v>250</v>
      </c>
      <c r="C96" s="7" t="s">
        <v>465</v>
      </c>
      <c r="D96" s="16">
        <v>2025</v>
      </c>
      <c r="E96" s="13" t="s">
        <v>19</v>
      </c>
      <c r="F96" s="9">
        <v>4550003711</v>
      </c>
      <c r="G96" s="10" t="s">
        <v>524</v>
      </c>
      <c r="H96" s="11">
        <f>231540*4</f>
        <v>926160</v>
      </c>
      <c r="I96" s="13" t="s">
        <v>466</v>
      </c>
      <c r="J96" s="13" t="s">
        <v>574</v>
      </c>
      <c r="K96" s="13">
        <v>10000007391</v>
      </c>
      <c r="L96" s="15" t="s">
        <v>575</v>
      </c>
      <c r="M96" s="15">
        <v>392025131000073</v>
      </c>
      <c r="N96" s="20" t="s">
        <v>576</v>
      </c>
      <c r="O96" s="24" t="s">
        <v>281</v>
      </c>
      <c r="P96" s="19"/>
    </row>
    <row r="97" spans="2:16" ht="81.650000000000006" customHeight="1" thickTop="1" thickBot="1" x14ac:dyDescent="0.4">
      <c r="B97" s="22" t="s">
        <v>184</v>
      </c>
      <c r="C97" s="7" t="s">
        <v>480</v>
      </c>
      <c r="D97" s="16">
        <v>2025</v>
      </c>
      <c r="E97" s="13" t="s">
        <v>19</v>
      </c>
      <c r="F97" s="9">
        <v>4550003724</v>
      </c>
      <c r="G97" s="10" t="s">
        <v>519</v>
      </c>
      <c r="H97" s="11">
        <f>1091.04*506.38</f>
        <v>552480.83519999997</v>
      </c>
      <c r="I97" s="13" t="s">
        <v>481</v>
      </c>
      <c r="J97" s="13" t="s">
        <v>520</v>
      </c>
      <c r="K97" s="13">
        <v>10000000835</v>
      </c>
      <c r="L97" s="15" t="s">
        <v>521</v>
      </c>
      <c r="M97" s="15">
        <v>392025131000059</v>
      </c>
      <c r="N97" s="20" t="s">
        <v>522</v>
      </c>
      <c r="O97" s="24" t="s">
        <v>281</v>
      </c>
      <c r="P97" s="19"/>
    </row>
    <row r="98" spans="2:16" ht="119.5" customHeight="1" thickTop="1" thickBot="1" x14ac:dyDescent="0.4">
      <c r="B98" s="22" t="s">
        <v>250</v>
      </c>
      <c r="C98" s="7" t="s">
        <v>507</v>
      </c>
      <c r="D98" s="16">
        <v>2025</v>
      </c>
      <c r="E98" s="13" t="s">
        <v>244</v>
      </c>
      <c r="F98" s="9">
        <v>96005908</v>
      </c>
      <c r="G98" s="10">
        <v>20</v>
      </c>
      <c r="H98" s="11">
        <f>309060*5</f>
        <v>1545300</v>
      </c>
      <c r="I98" s="13" t="s">
        <v>508</v>
      </c>
      <c r="J98" s="13"/>
      <c r="K98" s="13"/>
      <c r="L98" s="15"/>
      <c r="M98" s="15"/>
      <c r="N98" s="20"/>
      <c r="O98" s="24"/>
      <c r="P98" s="19"/>
    </row>
    <row r="99" spans="2:16" ht="119.5" customHeight="1" thickTop="1" thickBot="1" x14ac:dyDescent="0.4">
      <c r="B99" s="22" t="s">
        <v>250</v>
      </c>
      <c r="C99" s="7" t="s">
        <v>560</v>
      </c>
      <c r="D99" s="16">
        <v>2025</v>
      </c>
      <c r="E99" s="13" t="s">
        <v>50</v>
      </c>
      <c r="F99" s="9">
        <v>96005946</v>
      </c>
      <c r="G99" s="10"/>
      <c r="H99" s="11">
        <v>1713600</v>
      </c>
      <c r="I99" s="13" t="s">
        <v>508</v>
      </c>
      <c r="J99" s="13"/>
      <c r="K99" s="13"/>
      <c r="L99" s="15"/>
      <c r="M99" s="15"/>
      <c r="N99" s="20"/>
      <c r="O99" s="24" t="s">
        <v>281</v>
      </c>
      <c r="P99" s="19"/>
    </row>
    <row r="100" spans="2:16" ht="81.650000000000006" customHeight="1" thickTop="1" thickBot="1" x14ac:dyDescent="0.4">
      <c r="B100" s="22" t="s">
        <v>314</v>
      </c>
      <c r="C100" s="7" t="s">
        <v>315</v>
      </c>
      <c r="D100" s="16">
        <v>2025</v>
      </c>
      <c r="E100" s="13" t="s">
        <v>19</v>
      </c>
      <c r="F100" s="9">
        <v>4000001583</v>
      </c>
      <c r="G100" s="10" t="s">
        <v>316</v>
      </c>
      <c r="H100" s="11">
        <v>482651.86</v>
      </c>
      <c r="I100" s="13" t="s">
        <v>317</v>
      </c>
      <c r="J100" s="13" t="s">
        <v>318</v>
      </c>
      <c r="K100" s="13">
        <v>10000013377</v>
      </c>
      <c r="L100" s="15" t="s">
        <v>665</v>
      </c>
      <c r="M100" s="15" t="s">
        <v>85</v>
      </c>
      <c r="N100" s="20" t="s">
        <v>85</v>
      </c>
      <c r="O100" s="24" t="s">
        <v>171</v>
      </c>
      <c r="P100" s="19"/>
    </row>
    <row r="101" spans="2:16" ht="147" customHeight="1" thickTop="1" thickBot="1" x14ac:dyDescent="0.4">
      <c r="B101" s="22" t="s">
        <v>314</v>
      </c>
      <c r="C101" s="7" t="s">
        <v>319</v>
      </c>
      <c r="D101" s="16">
        <v>2025</v>
      </c>
      <c r="E101" s="13" t="s">
        <v>19</v>
      </c>
      <c r="F101" s="17">
        <v>4000001486</v>
      </c>
      <c r="G101" s="10" t="s">
        <v>173</v>
      </c>
      <c r="H101" s="11">
        <f>1115646.17</f>
        <v>1115646.17</v>
      </c>
      <c r="I101" s="13" t="s">
        <v>174</v>
      </c>
      <c r="J101" s="13" t="s">
        <v>320</v>
      </c>
      <c r="K101" s="13">
        <v>10000012533</v>
      </c>
      <c r="L101" s="15" t="s">
        <v>666</v>
      </c>
      <c r="M101" s="15" t="s">
        <v>85</v>
      </c>
      <c r="N101" s="15" t="s">
        <v>85</v>
      </c>
      <c r="O101" s="24" t="s">
        <v>171</v>
      </c>
      <c r="P101" s="19"/>
    </row>
    <row r="102" spans="2:16" ht="81.650000000000006" customHeight="1" thickTop="1" thickBot="1" x14ac:dyDescent="0.4">
      <c r="B102" s="22" t="s">
        <v>314</v>
      </c>
      <c r="C102" s="12" t="s">
        <v>321</v>
      </c>
      <c r="D102" s="16">
        <v>2025</v>
      </c>
      <c r="E102" s="13" t="s">
        <v>19</v>
      </c>
      <c r="F102" s="9">
        <v>4000001487</v>
      </c>
      <c r="G102" s="10" t="s">
        <v>173</v>
      </c>
      <c r="H102" s="11">
        <v>659105.39</v>
      </c>
      <c r="I102" s="13" t="s">
        <v>174</v>
      </c>
      <c r="J102" s="13" t="s">
        <v>322</v>
      </c>
      <c r="K102" s="13">
        <v>10000012535</v>
      </c>
      <c r="L102" s="15" t="s">
        <v>669</v>
      </c>
      <c r="M102" s="15" t="s">
        <v>85</v>
      </c>
      <c r="N102" s="15" t="s">
        <v>85</v>
      </c>
      <c r="O102" s="24" t="s">
        <v>171</v>
      </c>
      <c r="P102" s="19"/>
    </row>
    <row r="103" spans="2:16" ht="81.650000000000006" customHeight="1" thickTop="1" thickBot="1" x14ac:dyDescent="0.4">
      <c r="B103" s="22" t="s">
        <v>314</v>
      </c>
      <c r="C103" s="12" t="s">
        <v>323</v>
      </c>
      <c r="D103" s="16">
        <v>2025</v>
      </c>
      <c r="E103" s="13" t="s">
        <v>19</v>
      </c>
      <c r="F103" s="9">
        <v>4000001497</v>
      </c>
      <c r="G103" s="10" t="s">
        <v>173</v>
      </c>
      <c r="H103" s="11">
        <v>725046.15</v>
      </c>
      <c r="I103" s="13" t="s">
        <v>174</v>
      </c>
      <c r="J103" s="13" t="s">
        <v>324</v>
      </c>
      <c r="K103" s="13">
        <v>10000012574</v>
      </c>
      <c r="L103" s="15" t="s">
        <v>670</v>
      </c>
      <c r="M103" s="15" t="s">
        <v>85</v>
      </c>
      <c r="N103" s="20" t="s">
        <v>85</v>
      </c>
      <c r="O103" s="24" t="s">
        <v>171</v>
      </c>
      <c r="P103" s="19"/>
    </row>
    <row r="104" spans="2:16" ht="81.650000000000006" customHeight="1" thickTop="1" thickBot="1" x14ac:dyDescent="0.4">
      <c r="B104" s="22" t="s">
        <v>314</v>
      </c>
      <c r="C104" s="12" t="s">
        <v>325</v>
      </c>
      <c r="D104" s="16">
        <v>2025</v>
      </c>
      <c r="E104" s="13" t="s">
        <v>19</v>
      </c>
      <c r="F104" s="9">
        <v>4000001506</v>
      </c>
      <c r="G104" s="10" t="s">
        <v>316</v>
      </c>
      <c r="H104" s="11">
        <v>499702.6</v>
      </c>
      <c r="I104" s="13" t="s">
        <v>326</v>
      </c>
      <c r="J104" s="13" t="s">
        <v>327</v>
      </c>
      <c r="K104" s="13">
        <v>10000212651</v>
      </c>
      <c r="L104" s="15" t="s">
        <v>85</v>
      </c>
      <c r="M104" s="15" t="s">
        <v>85</v>
      </c>
      <c r="N104" s="20" t="s">
        <v>85</v>
      </c>
      <c r="O104" s="24" t="s">
        <v>171</v>
      </c>
      <c r="P104" s="19"/>
    </row>
    <row r="105" spans="2:16" ht="81.650000000000006" customHeight="1" thickTop="1" thickBot="1" x14ac:dyDescent="0.4">
      <c r="B105" s="22" t="s">
        <v>314</v>
      </c>
      <c r="C105" s="12" t="s">
        <v>328</v>
      </c>
      <c r="D105" s="16">
        <v>2025</v>
      </c>
      <c r="E105" s="13" t="s">
        <v>19</v>
      </c>
      <c r="F105" s="9">
        <v>4000001498</v>
      </c>
      <c r="G105" s="10" t="s">
        <v>316</v>
      </c>
      <c r="H105" s="11">
        <v>253319.44</v>
      </c>
      <c r="I105" s="13" t="s">
        <v>174</v>
      </c>
      <c r="J105" s="13" t="s">
        <v>329</v>
      </c>
      <c r="K105" s="13">
        <v>10000012575</v>
      </c>
      <c r="L105" s="15" t="s">
        <v>671</v>
      </c>
      <c r="M105" s="15" t="s">
        <v>85</v>
      </c>
      <c r="N105" s="15" t="s">
        <v>85</v>
      </c>
      <c r="O105" s="24" t="s">
        <v>171</v>
      </c>
      <c r="P105" s="19"/>
    </row>
    <row r="106" spans="2:16" ht="81.650000000000006" customHeight="1" thickTop="1" thickBot="1" x14ac:dyDescent="0.4">
      <c r="B106" s="22" t="s">
        <v>314</v>
      </c>
      <c r="C106" s="12" t="s">
        <v>330</v>
      </c>
      <c r="D106" s="16">
        <v>2025</v>
      </c>
      <c r="E106" s="13" t="s">
        <v>19</v>
      </c>
      <c r="F106" s="9">
        <v>93001310</v>
      </c>
      <c r="G106" s="10" t="s">
        <v>316</v>
      </c>
      <c r="H106" s="11">
        <v>364512.85</v>
      </c>
      <c r="I106" s="13" t="s">
        <v>660</v>
      </c>
      <c r="J106" s="13" t="s">
        <v>661</v>
      </c>
      <c r="K106" s="13">
        <v>10000223212</v>
      </c>
      <c r="L106" s="15" t="s">
        <v>662</v>
      </c>
      <c r="M106" s="15" t="s">
        <v>85</v>
      </c>
      <c r="N106" s="20" t="s">
        <v>85</v>
      </c>
      <c r="O106" s="24" t="s">
        <v>171</v>
      </c>
      <c r="P106" s="19"/>
    </row>
    <row r="107" spans="2:16" ht="81.650000000000006" customHeight="1" thickTop="1" thickBot="1" x14ac:dyDescent="0.4">
      <c r="B107" s="22" t="s">
        <v>314</v>
      </c>
      <c r="C107" s="12" t="s">
        <v>331</v>
      </c>
      <c r="D107" s="16">
        <v>2025</v>
      </c>
      <c r="E107" s="13" t="s">
        <v>19</v>
      </c>
      <c r="F107" s="9">
        <v>4000001578</v>
      </c>
      <c r="G107" s="10" t="s">
        <v>316</v>
      </c>
      <c r="H107" s="11">
        <v>200985.33</v>
      </c>
      <c r="I107" s="13" t="s">
        <v>174</v>
      </c>
      <c r="J107" s="13" t="s">
        <v>332</v>
      </c>
      <c r="K107" s="13">
        <v>10000013425</v>
      </c>
      <c r="L107" s="15" t="s">
        <v>676</v>
      </c>
      <c r="M107" s="15" t="s">
        <v>85</v>
      </c>
      <c r="N107" s="20" t="s">
        <v>85</v>
      </c>
      <c r="O107" s="24" t="s">
        <v>171</v>
      </c>
      <c r="P107" s="19"/>
    </row>
    <row r="108" spans="2:16" ht="81.650000000000006" customHeight="1" thickTop="1" thickBot="1" x14ac:dyDescent="0.4">
      <c r="B108" s="22" t="s">
        <v>314</v>
      </c>
      <c r="C108" s="12" t="s">
        <v>333</v>
      </c>
      <c r="D108" s="16">
        <v>2025</v>
      </c>
      <c r="E108" s="13" t="s">
        <v>19</v>
      </c>
      <c r="F108" s="9">
        <v>4000001592</v>
      </c>
      <c r="G108" s="10" t="s">
        <v>173</v>
      </c>
      <c r="H108" s="11">
        <v>402761.49</v>
      </c>
      <c r="I108" s="13" t="s">
        <v>174</v>
      </c>
      <c r="J108" s="13" t="s">
        <v>334</v>
      </c>
      <c r="K108" s="13">
        <v>10000013462</v>
      </c>
      <c r="L108" s="15" t="s">
        <v>677</v>
      </c>
      <c r="M108" s="15" t="s">
        <v>85</v>
      </c>
      <c r="N108" s="20" t="s">
        <v>85</v>
      </c>
      <c r="O108" s="24" t="s">
        <v>171</v>
      </c>
      <c r="P108" s="19"/>
    </row>
    <row r="109" spans="2:16" ht="81.650000000000006" customHeight="1" thickTop="1" thickBot="1" x14ac:dyDescent="0.4">
      <c r="B109" s="22" t="s">
        <v>314</v>
      </c>
      <c r="C109" s="12" t="s">
        <v>170</v>
      </c>
      <c r="D109" s="16">
        <v>2025</v>
      </c>
      <c r="E109" s="13" t="s">
        <v>19</v>
      </c>
      <c r="F109" s="9">
        <v>4000001600</v>
      </c>
      <c r="G109" s="10" t="s">
        <v>173</v>
      </c>
      <c r="H109" s="11">
        <v>1563257.83</v>
      </c>
      <c r="I109" s="13" t="s">
        <v>335</v>
      </c>
      <c r="J109" s="13" t="s">
        <v>296</v>
      </c>
      <c r="K109" s="13">
        <v>10000226403</v>
      </c>
      <c r="L109" s="15" t="s">
        <v>498</v>
      </c>
      <c r="M109" s="15" t="s">
        <v>85</v>
      </c>
      <c r="N109" s="20" t="s">
        <v>85</v>
      </c>
      <c r="O109" s="24" t="s">
        <v>171</v>
      </c>
      <c r="P109" s="19"/>
    </row>
    <row r="110" spans="2:16" ht="81.650000000000006" customHeight="1" thickTop="1" thickBot="1" x14ac:dyDescent="0.4">
      <c r="B110" s="22" t="s">
        <v>314</v>
      </c>
      <c r="C110" s="12" t="s">
        <v>336</v>
      </c>
      <c r="D110" s="16">
        <v>2025</v>
      </c>
      <c r="E110" s="13" t="s">
        <v>19</v>
      </c>
      <c r="F110" s="9">
        <v>4000001602</v>
      </c>
      <c r="G110" s="10" t="s">
        <v>316</v>
      </c>
      <c r="H110" s="11">
        <v>210588.49</v>
      </c>
      <c r="I110" s="13" t="s">
        <v>335</v>
      </c>
      <c r="J110" s="13" t="s">
        <v>337</v>
      </c>
      <c r="K110" s="13">
        <v>10000226464</v>
      </c>
      <c r="L110" s="15" t="s">
        <v>85</v>
      </c>
      <c r="M110" s="15" t="s">
        <v>85</v>
      </c>
      <c r="N110" s="20" t="s">
        <v>85</v>
      </c>
      <c r="O110" s="24" t="s">
        <v>171</v>
      </c>
      <c r="P110" s="19"/>
    </row>
    <row r="111" spans="2:16" ht="95.5" customHeight="1" thickTop="1" thickBot="1" x14ac:dyDescent="0.4">
      <c r="B111" s="22" t="s">
        <v>314</v>
      </c>
      <c r="C111" s="12" t="s">
        <v>338</v>
      </c>
      <c r="D111" s="16">
        <v>2025</v>
      </c>
      <c r="E111" s="13" t="s">
        <v>19</v>
      </c>
      <c r="F111" s="9">
        <v>4000001653</v>
      </c>
      <c r="G111" s="10" t="s">
        <v>316</v>
      </c>
      <c r="H111" s="11">
        <v>552046</v>
      </c>
      <c r="I111" s="13" t="s">
        <v>446</v>
      </c>
      <c r="J111" s="13" t="s">
        <v>496</v>
      </c>
      <c r="K111" s="13">
        <v>10000013972</v>
      </c>
      <c r="L111" s="15" t="s">
        <v>497</v>
      </c>
      <c r="M111" s="15" t="s">
        <v>85</v>
      </c>
      <c r="N111" s="20" t="s">
        <v>85</v>
      </c>
      <c r="O111" s="24" t="s">
        <v>171</v>
      </c>
      <c r="P111" s="19"/>
    </row>
    <row r="112" spans="2:16" ht="95.5" customHeight="1" thickTop="1" thickBot="1" x14ac:dyDescent="0.4">
      <c r="B112" s="22" t="s">
        <v>444</v>
      </c>
      <c r="C112" s="12" t="s">
        <v>445</v>
      </c>
      <c r="D112" s="16">
        <v>2025</v>
      </c>
      <c r="E112" s="13" t="s">
        <v>19</v>
      </c>
      <c r="F112" s="9">
        <v>4000001654</v>
      </c>
      <c r="G112" s="10" t="s">
        <v>316</v>
      </c>
      <c r="H112" s="11">
        <v>279481.03000000003</v>
      </c>
      <c r="I112" s="13" t="s">
        <v>446</v>
      </c>
      <c r="J112" s="13" t="s">
        <v>514</v>
      </c>
      <c r="K112" s="13">
        <v>10000013985</v>
      </c>
      <c r="L112" s="15" t="s">
        <v>515</v>
      </c>
      <c r="M112" s="15" t="s">
        <v>85</v>
      </c>
      <c r="N112" s="20" t="s">
        <v>85</v>
      </c>
      <c r="O112" s="24" t="s">
        <v>171</v>
      </c>
      <c r="P112" s="19"/>
    </row>
    <row r="113" spans="2:16" ht="109" customHeight="1" thickTop="1" thickBot="1" x14ac:dyDescent="0.4">
      <c r="B113" s="22" t="s">
        <v>314</v>
      </c>
      <c r="C113" s="12" t="s">
        <v>450</v>
      </c>
      <c r="D113" s="16">
        <v>2025</v>
      </c>
      <c r="E113" s="13" t="s">
        <v>19</v>
      </c>
      <c r="F113" s="9">
        <v>4000001667</v>
      </c>
      <c r="G113" s="10" t="s">
        <v>316</v>
      </c>
      <c r="H113" s="11">
        <v>593793.22</v>
      </c>
      <c r="I113" s="13" t="s">
        <v>446</v>
      </c>
      <c r="J113" s="13" t="s">
        <v>588</v>
      </c>
      <c r="K113" s="13">
        <v>10000014089</v>
      </c>
      <c r="L113" s="15" t="s">
        <v>589</v>
      </c>
      <c r="M113" s="15" t="s">
        <v>85</v>
      </c>
      <c r="N113" s="20" t="s">
        <v>85</v>
      </c>
      <c r="O113" s="24" t="s">
        <v>171</v>
      </c>
      <c r="P113" s="19"/>
    </row>
    <row r="114" spans="2:16" ht="109" customHeight="1" thickTop="1" thickBot="1" x14ac:dyDescent="0.4">
      <c r="B114" s="22" t="s">
        <v>484</v>
      </c>
      <c r="C114" s="12" t="s">
        <v>485</v>
      </c>
      <c r="D114" s="16">
        <v>2025</v>
      </c>
      <c r="E114" s="13" t="s">
        <v>19</v>
      </c>
      <c r="F114" s="9">
        <v>4000001685</v>
      </c>
      <c r="G114" s="10" t="s">
        <v>492</v>
      </c>
      <c r="H114" s="11">
        <v>656280.97</v>
      </c>
      <c r="I114" s="13" t="s">
        <v>446</v>
      </c>
      <c r="J114" s="13" t="s">
        <v>592</v>
      </c>
      <c r="K114" s="13">
        <v>10000014193</v>
      </c>
      <c r="L114" s="15" t="s">
        <v>593</v>
      </c>
      <c r="M114" s="15" t="s">
        <v>85</v>
      </c>
      <c r="N114" s="20" t="s">
        <v>85</v>
      </c>
      <c r="O114" s="24" t="s">
        <v>486</v>
      </c>
      <c r="P114" s="19"/>
    </row>
    <row r="115" spans="2:16" ht="109" customHeight="1" thickTop="1" thickBot="1" x14ac:dyDescent="0.4">
      <c r="B115" s="22" t="s">
        <v>444</v>
      </c>
      <c r="C115" s="12" t="s">
        <v>530</v>
      </c>
      <c r="D115" s="16">
        <v>2025</v>
      </c>
      <c r="E115" s="13" t="s">
        <v>19</v>
      </c>
      <c r="F115" s="9">
        <v>4000001705</v>
      </c>
      <c r="G115" s="10" t="s">
        <v>532</v>
      </c>
      <c r="H115" s="11">
        <v>568630.62</v>
      </c>
      <c r="I115" s="13" t="s">
        <v>335</v>
      </c>
      <c r="J115" s="13" t="s">
        <v>621</v>
      </c>
      <c r="K115" s="13">
        <v>10000234934</v>
      </c>
      <c r="L115" s="15" t="s">
        <v>622</v>
      </c>
      <c r="M115" s="15" t="s">
        <v>422</v>
      </c>
      <c r="N115" s="20" t="s">
        <v>422</v>
      </c>
      <c r="O115" s="24" t="s">
        <v>171</v>
      </c>
      <c r="P115" s="19"/>
    </row>
    <row r="116" spans="2:16" ht="109" customHeight="1" thickTop="1" thickBot="1" x14ac:dyDescent="0.4">
      <c r="B116" s="22" t="s">
        <v>314</v>
      </c>
      <c r="C116" s="12" t="s">
        <v>538</v>
      </c>
      <c r="D116" s="16">
        <v>2025</v>
      </c>
      <c r="E116" s="13" t="s">
        <v>19</v>
      </c>
      <c r="F116" s="9">
        <v>4000001721</v>
      </c>
      <c r="G116" s="10" t="s">
        <v>554</v>
      </c>
      <c r="H116" s="11">
        <v>785328.18</v>
      </c>
      <c r="I116" s="13" t="s">
        <v>446</v>
      </c>
      <c r="J116" s="13" t="s">
        <v>650</v>
      </c>
      <c r="K116" s="13">
        <v>10000014353</v>
      </c>
      <c r="L116" s="15" t="s">
        <v>651</v>
      </c>
      <c r="M116" s="15" t="s">
        <v>422</v>
      </c>
      <c r="N116" s="20" t="s">
        <v>422</v>
      </c>
      <c r="O116" s="24" t="s">
        <v>171</v>
      </c>
      <c r="P116" s="19"/>
    </row>
    <row r="117" spans="2:16" ht="81.650000000000006" customHeight="1" thickTop="1" thickBot="1" x14ac:dyDescent="0.4">
      <c r="B117" s="22" t="s">
        <v>339</v>
      </c>
      <c r="C117" s="12" t="s">
        <v>340</v>
      </c>
      <c r="D117" s="16">
        <v>2025</v>
      </c>
      <c r="E117" s="13" t="s">
        <v>19</v>
      </c>
      <c r="F117" s="9">
        <v>4200005446</v>
      </c>
      <c r="G117" s="10" t="s">
        <v>29</v>
      </c>
      <c r="H117" s="11">
        <v>472810.08</v>
      </c>
      <c r="I117" s="13" t="s">
        <v>30</v>
      </c>
      <c r="J117" s="13" t="s">
        <v>341</v>
      </c>
      <c r="K117" s="13">
        <v>10000009783</v>
      </c>
      <c r="L117" s="15" t="s">
        <v>342</v>
      </c>
      <c r="M117" s="15">
        <v>392025131000011</v>
      </c>
      <c r="N117" s="20" t="s">
        <v>343</v>
      </c>
      <c r="O117" s="24" t="s">
        <v>26</v>
      </c>
      <c r="P117" s="19"/>
    </row>
    <row r="118" spans="2:16" ht="81.650000000000006" customHeight="1" thickTop="1" thickBot="1" x14ac:dyDescent="0.4">
      <c r="B118" s="22" t="s">
        <v>339</v>
      </c>
      <c r="C118" s="12" t="s">
        <v>344</v>
      </c>
      <c r="D118" s="16">
        <v>2025</v>
      </c>
      <c r="E118" s="13" t="s">
        <v>19</v>
      </c>
      <c r="F118" s="9">
        <v>4200005590</v>
      </c>
      <c r="G118" s="10" t="s">
        <v>29</v>
      </c>
      <c r="H118" s="11">
        <f>2364050.4/2</f>
        <v>1182025.2</v>
      </c>
      <c r="I118" s="13" t="s">
        <v>30</v>
      </c>
      <c r="J118" s="13" t="s">
        <v>345</v>
      </c>
      <c r="K118" s="13">
        <v>10000010100</v>
      </c>
      <c r="L118" s="15">
        <v>7122025000000340</v>
      </c>
      <c r="M118" s="15">
        <v>392025131000026</v>
      </c>
      <c r="N118" s="20" t="s">
        <v>663</v>
      </c>
      <c r="O118" s="24" t="s">
        <v>26</v>
      </c>
      <c r="P118" s="19"/>
    </row>
    <row r="119" spans="2:16" ht="102.5" customHeight="1" thickTop="1" thickBot="1" x14ac:dyDescent="0.4">
      <c r="B119" s="22" t="s">
        <v>339</v>
      </c>
      <c r="C119" s="12" t="s">
        <v>440</v>
      </c>
      <c r="D119" s="16">
        <v>2025</v>
      </c>
      <c r="E119" s="13" t="s">
        <v>19</v>
      </c>
      <c r="F119" s="9">
        <v>4200005758</v>
      </c>
      <c r="G119" s="10" t="s">
        <v>29</v>
      </c>
      <c r="H119" s="11">
        <v>11820252</v>
      </c>
      <c r="I119" s="13" t="s">
        <v>30</v>
      </c>
      <c r="J119" s="13" t="s">
        <v>437</v>
      </c>
      <c r="K119" s="13">
        <v>10000010641</v>
      </c>
      <c r="L119" s="15" t="s">
        <v>438</v>
      </c>
      <c r="M119" s="15">
        <v>392025131000054</v>
      </c>
      <c r="N119" s="20" t="s">
        <v>439</v>
      </c>
      <c r="O119" s="24" t="s">
        <v>26</v>
      </c>
      <c r="P119" s="19"/>
    </row>
    <row r="120" spans="2:16" ht="81.650000000000006" customHeight="1" thickTop="1" thickBot="1" x14ac:dyDescent="0.4">
      <c r="B120" s="22" t="s">
        <v>346</v>
      </c>
      <c r="C120" s="12" t="s">
        <v>347</v>
      </c>
      <c r="D120" s="16">
        <v>2025</v>
      </c>
      <c r="E120" s="13" t="s">
        <v>19</v>
      </c>
      <c r="F120" s="9">
        <v>4400000375</v>
      </c>
      <c r="G120" s="10" t="s">
        <v>348</v>
      </c>
      <c r="H120" s="11">
        <v>264766.78000000003</v>
      </c>
      <c r="I120" s="13" t="s">
        <v>349</v>
      </c>
      <c r="J120" s="13" t="s">
        <v>350</v>
      </c>
      <c r="K120" s="13">
        <v>10000021396</v>
      </c>
      <c r="L120" s="15" t="s">
        <v>351</v>
      </c>
      <c r="M120" s="15">
        <v>392025131000032</v>
      </c>
      <c r="N120" s="20" t="s">
        <v>352</v>
      </c>
      <c r="O120" s="24" t="s">
        <v>353</v>
      </c>
      <c r="P120" s="19"/>
    </row>
    <row r="121" spans="2:16" ht="81.650000000000006" customHeight="1" thickTop="1" thickBot="1" x14ac:dyDescent="0.4">
      <c r="B121" s="22" t="s">
        <v>354</v>
      </c>
      <c r="C121" s="12" t="s">
        <v>355</v>
      </c>
      <c r="D121" s="16">
        <v>2025</v>
      </c>
      <c r="E121" s="13" t="s">
        <v>19</v>
      </c>
      <c r="F121" s="9">
        <v>4400000375</v>
      </c>
      <c r="G121" s="10" t="s">
        <v>348</v>
      </c>
      <c r="H121" s="11">
        <v>12166.71</v>
      </c>
      <c r="I121" s="13" t="s">
        <v>349</v>
      </c>
      <c r="J121" s="13" t="s">
        <v>350</v>
      </c>
      <c r="K121" s="13">
        <v>10000021396</v>
      </c>
      <c r="L121" s="15" t="s">
        <v>351</v>
      </c>
      <c r="M121" s="15">
        <v>392025131000032</v>
      </c>
      <c r="N121" s="20" t="s">
        <v>352</v>
      </c>
      <c r="O121" s="24" t="s">
        <v>353</v>
      </c>
      <c r="P121" s="19"/>
    </row>
    <row r="122" spans="2:16" ht="81.650000000000006" customHeight="1" thickTop="1" thickBot="1" x14ac:dyDescent="0.4">
      <c r="B122" s="22" t="s">
        <v>354</v>
      </c>
      <c r="C122" s="12" t="s">
        <v>356</v>
      </c>
      <c r="D122" s="16">
        <v>2025</v>
      </c>
      <c r="E122" s="13" t="s">
        <v>19</v>
      </c>
      <c r="F122" s="9">
        <v>4400000375</v>
      </c>
      <c r="G122" s="10" t="s">
        <v>348</v>
      </c>
      <c r="H122" s="11">
        <v>33900</v>
      </c>
      <c r="I122" s="13" t="s">
        <v>349</v>
      </c>
      <c r="J122" s="13" t="s">
        <v>350</v>
      </c>
      <c r="K122" s="13">
        <v>10000021396</v>
      </c>
      <c r="L122" s="15" t="s">
        <v>351</v>
      </c>
      <c r="M122" s="15">
        <v>392025131000032</v>
      </c>
      <c r="N122" s="20" t="s">
        <v>352</v>
      </c>
      <c r="O122" s="24" t="s">
        <v>353</v>
      </c>
      <c r="P122" s="19"/>
    </row>
    <row r="123" spans="2:16" ht="81.650000000000006" customHeight="1" thickTop="1" thickBot="1" x14ac:dyDescent="0.4">
      <c r="B123" s="22" t="s">
        <v>357</v>
      </c>
      <c r="C123" s="12" t="s">
        <v>358</v>
      </c>
      <c r="D123" s="16">
        <v>2025</v>
      </c>
      <c r="E123" s="13" t="s">
        <v>19</v>
      </c>
      <c r="F123" s="9">
        <v>4400000375</v>
      </c>
      <c r="G123" s="10" t="s">
        <v>348</v>
      </c>
      <c r="H123" s="11">
        <v>21328.799999999999</v>
      </c>
      <c r="I123" s="13" t="s">
        <v>349</v>
      </c>
      <c r="J123" s="13" t="s">
        <v>350</v>
      </c>
      <c r="K123" s="13">
        <v>10000021396</v>
      </c>
      <c r="L123" s="15" t="s">
        <v>351</v>
      </c>
      <c r="M123" s="15">
        <v>392025131000032</v>
      </c>
      <c r="N123" s="20" t="s">
        <v>352</v>
      </c>
      <c r="O123" s="24" t="s">
        <v>353</v>
      </c>
      <c r="P123" s="19"/>
    </row>
    <row r="124" spans="2:16" ht="81.650000000000006" customHeight="1" thickTop="1" thickBot="1" x14ac:dyDescent="0.4">
      <c r="B124" s="22" t="s">
        <v>359</v>
      </c>
      <c r="C124" s="12" t="s">
        <v>360</v>
      </c>
      <c r="D124" s="16">
        <v>2025</v>
      </c>
      <c r="E124" s="13" t="s">
        <v>19</v>
      </c>
      <c r="F124" s="9">
        <v>4400000365</v>
      </c>
      <c r="G124" s="10" t="s">
        <v>361</v>
      </c>
      <c r="H124" s="11">
        <v>285369.44</v>
      </c>
      <c r="I124" s="13" t="s">
        <v>362</v>
      </c>
      <c r="J124" s="13" t="s">
        <v>487</v>
      </c>
      <c r="K124" s="13">
        <v>10001275956</v>
      </c>
      <c r="L124" s="15" t="s">
        <v>488</v>
      </c>
      <c r="M124" s="15" t="s">
        <v>85</v>
      </c>
      <c r="N124" s="20" t="s">
        <v>85</v>
      </c>
      <c r="O124" s="24" t="s">
        <v>353</v>
      </c>
      <c r="P124" s="19"/>
    </row>
    <row r="125" spans="2:16" ht="51.65" customHeight="1" thickTop="1" thickBot="1" x14ac:dyDescent="0.4">
      <c r="B125" s="22" t="s">
        <v>363</v>
      </c>
      <c r="C125" s="12" t="s">
        <v>364</v>
      </c>
      <c r="D125" s="8">
        <v>2025</v>
      </c>
      <c r="E125" s="13" t="s">
        <v>244</v>
      </c>
      <c r="F125" s="17">
        <v>4400000347</v>
      </c>
      <c r="G125" s="10" t="s">
        <v>365</v>
      </c>
      <c r="H125" s="11">
        <f>185320+101700</f>
        <v>287020</v>
      </c>
      <c r="I125" s="13" t="s">
        <v>366</v>
      </c>
      <c r="J125" s="13"/>
      <c r="K125" s="13"/>
      <c r="L125" s="14"/>
      <c r="M125" s="14"/>
      <c r="N125" s="20"/>
      <c r="O125" s="24" t="s">
        <v>42</v>
      </c>
      <c r="P125" s="14"/>
    </row>
    <row r="126" spans="2:16" ht="51.65" customHeight="1" thickTop="1" thickBot="1" x14ac:dyDescent="0.4">
      <c r="B126" s="22" t="s">
        <v>363</v>
      </c>
      <c r="C126" s="12" t="s">
        <v>367</v>
      </c>
      <c r="D126" s="8">
        <v>2025</v>
      </c>
      <c r="E126" s="13" t="s">
        <v>19</v>
      </c>
      <c r="F126" s="17">
        <v>4400000355</v>
      </c>
      <c r="G126" s="10" t="s">
        <v>365</v>
      </c>
      <c r="H126" s="11">
        <f>185320+101700</f>
        <v>287020</v>
      </c>
      <c r="I126" s="13" t="s">
        <v>366</v>
      </c>
      <c r="J126" s="13" t="s">
        <v>368</v>
      </c>
      <c r="K126" s="13">
        <v>10000041184</v>
      </c>
      <c r="L126" s="14" t="s">
        <v>85</v>
      </c>
      <c r="M126" s="14" t="s">
        <v>85</v>
      </c>
      <c r="N126" s="14" t="s">
        <v>85</v>
      </c>
      <c r="O126" s="24" t="s">
        <v>42</v>
      </c>
      <c r="P126" s="14"/>
    </row>
    <row r="127" spans="2:16" ht="54.65" customHeight="1" thickTop="1" thickBot="1" x14ac:dyDescent="0.4">
      <c r="B127" s="22" t="s">
        <v>363</v>
      </c>
      <c r="C127" s="49" t="s">
        <v>369</v>
      </c>
      <c r="D127" s="30">
        <v>2025</v>
      </c>
      <c r="E127" s="13" t="s">
        <v>19</v>
      </c>
      <c r="F127" s="31">
        <v>4400000348</v>
      </c>
      <c r="G127" s="32" t="s">
        <v>370</v>
      </c>
      <c r="H127" s="11">
        <v>109199.81</v>
      </c>
      <c r="I127" s="13" t="s">
        <v>371</v>
      </c>
      <c r="J127" s="13" t="s">
        <v>685</v>
      </c>
      <c r="K127" s="13">
        <v>10000053589</v>
      </c>
      <c r="L127" s="14" t="s">
        <v>686</v>
      </c>
      <c r="M127" s="14" t="s">
        <v>687</v>
      </c>
      <c r="N127" s="20" t="s">
        <v>672</v>
      </c>
      <c r="O127" s="24" t="s">
        <v>42</v>
      </c>
      <c r="P127" s="14"/>
    </row>
    <row r="128" spans="2:16" ht="62.15" customHeight="1" thickTop="1" thickBot="1" x14ac:dyDescent="0.4">
      <c r="B128" s="29" t="s">
        <v>363</v>
      </c>
      <c r="C128" s="45" t="s">
        <v>372</v>
      </c>
      <c r="D128" s="44">
        <v>2025</v>
      </c>
      <c r="E128" s="63" t="s">
        <v>19</v>
      </c>
      <c r="F128" s="45">
        <v>4400000349</v>
      </c>
      <c r="G128" s="29" t="s">
        <v>373</v>
      </c>
      <c r="H128" s="60">
        <v>157070</v>
      </c>
      <c r="I128" s="26" t="s">
        <v>374</v>
      </c>
      <c r="J128" s="26" t="s">
        <v>375</v>
      </c>
      <c r="K128" s="26">
        <v>10000009587</v>
      </c>
      <c r="L128" s="34" t="s">
        <v>645</v>
      </c>
      <c r="M128" s="34" t="s">
        <v>376</v>
      </c>
      <c r="N128" s="35" t="s">
        <v>377</v>
      </c>
      <c r="O128" s="28" t="s">
        <v>42</v>
      </c>
      <c r="P128" s="34"/>
    </row>
    <row r="129" spans="2:16" ht="62.15" customHeight="1" thickTop="1" thickBot="1" x14ac:dyDescent="0.4">
      <c r="B129" s="29" t="s">
        <v>363</v>
      </c>
      <c r="C129" s="45" t="s">
        <v>378</v>
      </c>
      <c r="D129" s="44">
        <v>2025</v>
      </c>
      <c r="E129" s="45" t="s">
        <v>19</v>
      </c>
      <c r="F129" s="66">
        <v>4400000375</v>
      </c>
      <c r="G129" s="67" t="s">
        <v>348</v>
      </c>
      <c r="H129" s="60">
        <v>20797.87</v>
      </c>
      <c r="I129" s="45" t="s">
        <v>349</v>
      </c>
      <c r="J129" s="45" t="s">
        <v>350</v>
      </c>
      <c r="K129" s="13">
        <v>10000021396</v>
      </c>
      <c r="L129" s="15" t="s">
        <v>644</v>
      </c>
      <c r="M129" s="15">
        <v>392025131000032</v>
      </c>
      <c r="N129" s="20" t="s">
        <v>352</v>
      </c>
      <c r="O129" s="24" t="s">
        <v>379</v>
      </c>
      <c r="P129" s="52"/>
    </row>
    <row r="130" spans="2:16" ht="62.15" customHeight="1" thickTop="1" x14ac:dyDescent="0.35">
      <c r="B130" s="29" t="s">
        <v>380</v>
      </c>
      <c r="C130" s="59" t="s">
        <v>381</v>
      </c>
      <c r="D130" s="44">
        <v>2025</v>
      </c>
      <c r="E130" s="64" t="s">
        <v>271</v>
      </c>
      <c r="F130" s="59">
        <v>40001321</v>
      </c>
      <c r="G130" s="55" t="s">
        <v>382</v>
      </c>
      <c r="H130" s="46">
        <v>109610</v>
      </c>
      <c r="I130" s="62" t="s">
        <v>383</v>
      </c>
      <c r="J130" s="45"/>
      <c r="K130" s="45"/>
      <c r="L130" s="47"/>
      <c r="M130" s="47"/>
      <c r="N130" s="48"/>
      <c r="O130" s="24"/>
      <c r="P130" s="47"/>
    </row>
    <row r="131" spans="2:16" ht="62.15" customHeight="1" x14ac:dyDescent="0.35">
      <c r="B131" s="29" t="s">
        <v>384</v>
      </c>
      <c r="C131" s="45" t="s">
        <v>385</v>
      </c>
      <c r="D131" s="44">
        <v>2025</v>
      </c>
      <c r="E131" s="45" t="s">
        <v>19</v>
      </c>
      <c r="F131" s="45">
        <v>4400000363</v>
      </c>
      <c r="G131" s="22" t="s">
        <v>386</v>
      </c>
      <c r="H131" s="61">
        <v>124300</v>
      </c>
      <c r="I131" s="43" t="s">
        <v>383</v>
      </c>
      <c r="J131" s="53" t="s">
        <v>387</v>
      </c>
      <c r="K131" s="53">
        <v>10000001859</v>
      </c>
      <c r="L131" s="56" t="s">
        <v>388</v>
      </c>
      <c r="M131" s="56" t="s">
        <v>389</v>
      </c>
      <c r="N131" s="57" t="s">
        <v>390</v>
      </c>
      <c r="O131" s="43" t="s">
        <v>391</v>
      </c>
      <c r="P131" s="52"/>
    </row>
    <row r="132" spans="2:16" ht="62.15" customHeight="1" x14ac:dyDescent="0.35">
      <c r="B132" s="29" t="s">
        <v>380</v>
      </c>
      <c r="C132" s="53" t="s">
        <v>633</v>
      </c>
      <c r="D132" s="54">
        <v>2025</v>
      </c>
      <c r="E132" s="53" t="s">
        <v>19</v>
      </c>
      <c r="F132" s="45">
        <v>4400000360</v>
      </c>
      <c r="G132" s="22" t="s">
        <v>386</v>
      </c>
      <c r="H132" s="61">
        <v>74580</v>
      </c>
      <c r="I132" s="43" t="s">
        <v>383</v>
      </c>
      <c r="J132" s="53" t="s">
        <v>634</v>
      </c>
      <c r="K132" s="53">
        <v>10000002118</v>
      </c>
      <c r="L132" s="56" t="s">
        <v>635</v>
      </c>
      <c r="M132" s="56" t="s">
        <v>636</v>
      </c>
      <c r="N132" s="57">
        <v>7132025000000420</v>
      </c>
      <c r="O132" s="43" t="s">
        <v>391</v>
      </c>
      <c r="P132" s="52"/>
    </row>
    <row r="133" spans="2:16" ht="62.15" customHeight="1" thickBot="1" x14ac:dyDescent="0.4">
      <c r="B133" s="29" t="s">
        <v>380</v>
      </c>
      <c r="C133" s="53" t="s">
        <v>493</v>
      </c>
      <c r="D133" s="54">
        <v>2025</v>
      </c>
      <c r="E133" s="53" t="s">
        <v>19</v>
      </c>
      <c r="F133" s="59">
        <v>4400000386</v>
      </c>
      <c r="G133" s="22" t="s">
        <v>494</v>
      </c>
      <c r="H133" s="46">
        <f>83846+40341</f>
        <v>124187</v>
      </c>
      <c r="I133" s="43" t="s">
        <v>495</v>
      </c>
      <c r="J133" s="45" t="s">
        <v>603</v>
      </c>
      <c r="K133" s="45">
        <v>10000016715</v>
      </c>
      <c r="L133" s="47" t="s">
        <v>604</v>
      </c>
      <c r="M133" s="47" t="s">
        <v>605</v>
      </c>
      <c r="N133" s="48" t="s">
        <v>606</v>
      </c>
      <c r="O133" s="43" t="s">
        <v>391</v>
      </c>
      <c r="P133" s="52"/>
    </row>
    <row r="134" spans="2:16" ht="62.15" customHeight="1" thickTop="1" x14ac:dyDescent="0.35">
      <c r="B134" s="29" t="s">
        <v>392</v>
      </c>
      <c r="C134" s="53" t="s">
        <v>393</v>
      </c>
      <c r="D134" s="54">
        <v>2025</v>
      </c>
      <c r="E134" s="53" t="s">
        <v>19</v>
      </c>
      <c r="F134" s="72">
        <v>4400000375</v>
      </c>
      <c r="G134" s="77" t="s">
        <v>348</v>
      </c>
      <c r="H134" s="46">
        <v>2966458</v>
      </c>
      <c r="I134" s="43"/>
      <c r="J134" s="73" t="s">
        <v>350</v>
      </c>
      <c r="K134" s="45">
        <v>10000021396</v>
      </c>
      <c r="L134" s="78" t="s">
        <v>351</v>
      </c>
      <c r="M134" s="78">
        <v>392025131000032</v>
      </c>
      <c r="N134" s="80" t="s">
        <v>352</v>
      </c>
      <c r="O134" s="65" t="s">
        <v>379</v>
      </c>
      <c r="P134" s="52"/>
    </row>
    <row r="135" spans="2:16" ht="62.15" customHeight="1" x14ac:dyDescent="0.35">
      <c r="B135" s="29" t="s">
        <v>442</v>
      </c>
      <c r="C135" s="53" t="s">
        <v>443</v>
      </c>
      <c r="D135" s="54">
        <v>2025</v>
      </c>
      <c r="E135" s="53" t="s">
        <v>19</v>
      </c>
      <c r="F135" s="74">
        <v>4550003766</v>
      </c>
      <c r="G135" s="22" t="s">
        <v>577</v>
      </c>
      <c r="H135" s="61">
        <v>751450</v>
      </c>
      <c r="I135" s="45" t="s">
        <v>578</v>
      </c>
      <c r="J135" s="45" t="s">
        <v>579</v>
      </c>
      <c r="K135" s="45">
        <v>10000000202</v>
      </c>
      <c r="L135" s="79" t="s">
        <v>580</v>
      </c>
      <c r="M135" s="48">
        <v>392025131000075</v>
      </c>
      <c r="N135" s="48" t="s">
        <v>581</v>
      </c>
      <c r="O135" s="24" t="s">
        <v>399</v>
      </c>
      <c r="P135" s="52"/>
    </row>
    <row r="136" spans="2:16" ht="62.15" customHeight="1" x14ac:dyDescent="0.35">
      <c r="B136" s="29" t="s">
        <v>394</v>
      </c>
      <c r="C136" s="53" t="s">
        <v>613</v>
      </c>
      <c r="D136" s="54">
        <v>2025</v>
      </c>
      <c r="E136" s="53" t="s">
        <v>19</v>
      </c>
      <c r="F136" s="75">
        <v>4550003649</v>
      </c>
      <c r="G136" s="22" t="s">
        <v>609</v>
      </c>
      <c r="H136" s="61">
        <f>3000*502.14</f>
        <v>1506420</v>
      </c>
      <c r="I136" s="45" t="s">
        <v>607</v>
      </c>
      <c r="J136" s="45" t="s">
        <v>608</v>
      </c>
      <c r="K136" s="45">
        <v>10000009265</v>
      </c>
      <c r="L136" s="47" t="s">
        <v>610</v>
      </c>
      <c r="M136" s="47" t="s">
        <v>611</v>
      </c>
      <c r="N136" s="48" t="s">
        <v>612</v>
      </c>
      <c r="O136" s="24" t="s">
        <v>379</v>
      </c>
      <c r="P136" s="52"/>
    </row>
    <row r="137" spans="2:16" ht="62.15" customHeight="1" x14ac:dyDescent="0.35">
      <c r="B137" s="29" t="s">
        <v>467</v>
      </c>
      <c r="C137" s="53" t="s">
        <v>468</v>
      </c>
      <c r="D137" s="54">
        <v>2025</v>
      </c>
      <c r="E137" s="53" t="s">
        <v>244</v>
      </c>
      <c r="F137" s="75">
        <v>96005868</v>
      </c>
      <c r="G137" s="55">
        <v>20</v>
      </c>
      <c r="H137" s="61">
        <f>171699.53+171699.53</f>
        <v>343399.06</v>
      </c>
      <c r="I137" s="43"/>
      <c r="J137" s="53"/>
      <c r="K137" s="53"/>
      <c r="L137" s="56"/>
      <c r="M137" s="56"/>
      <c r="N137" s="57"/>
      <c r="O137" s="43"/>
      <c r="P137" s="52"/>
    </row>
    <row r="138" spans="2:16" ht="62.15" customHeight="1" x14ac:dyDescent="0.35">
      <c r="B138" s="29" t="s">
        <v>467</v>
      </c>
      <c r="C138" s="53" t="s">
        <v>537</v>
      </c>
      <c r="D138" s="54">
        <v>2025</v>
      </c>
      <c r="E138" s="53" t="s">
        <v>19</v>
      </c>
      <c r="F138" s="75">
        <v>4550003794</v>
      </c>
      <c r="G138" s="55" t="s">
        <v>594</v>
      </c>
      <c r="H138" s="61">
        <f>288150*2</f>
        <v>576300</v>
      </c>
      <c r="I138" s="53" t="s">
        <v>595</v>
      </c>
      <c r="J138" s="53" t="s">
        <v>646</v>
      </c>
      <c r="K138" s="53">
        <v>10000064283</v>
      </c>
      <c r="L138" s="56" t="s">
        <v>647</v>
      </c>
      <c r="M138" s="56" t="s">
        <v>648</v>
      </c>
      <c r="N138" s="57" t="s">
        <v>649</v>
      </c>
      <c r="O138" s="43" t="s">
        <v>391</v>
      </c>
      <c r="P138" s="52"/>
    </row>
    <row r="139" spans="2:16" ht="62.15" customHeight="1" x14ac:dyDescent="0.35">
      <c r="B139" s="29" t="s">
        <v>395</v>
      </c>
      <c r="C139" s="53" t="s">
        <v>396</v>
      </c>
      <c r="D139" s="54">
        <v>2025</v>
      </c>
      <c r="E139" s="53" t="s">
        <v>19</v>
      </c>
      <c r="F139" s="53">
        <v>4200005740</v>
      </c>
      <c r="G139" s="55" t="s">
        <v>397</v>
      </c>
      <c r="H139" s="61">
        <f>1993.32*492.57</f>
        <v>981849.6324</v>
      </c>
      <c r="I139" s="53" t="s">
        <v>398</v>
      </c>
      <c r="J139" s="53" t="s">
        <v>567</v>
      </c>
      <c r="K139" s="53">
        <v>10000005282</v>
      </c>
      <c r="L139" s="56" t="s">
        <v>568</v>
      </c>
      <c r="M139" s="56" t="s">
        <v>569</v>
      </c>
      <c r="N139" s="57" t="s">
        <v>570</v>
      </c>
      <c r="O139" s="43" t="s">
        <v>399</v>
      </c>
      <c r="P139" s="52"/>
    </row>
    <row r="140" spans="2:16" ht="62.15" customHeight="1" x14ac:dyDescent="0.35">
      <c r="B140" s="22" t="s">
        <v>400</v>
      </c>
      <c r="C140" s="53" t="s">
        <v>401</v>
      </c>
      <c r="D140" s="54">
        <v>2025</v>
      </c>
      <c r="E140" s="53" t="s">
        <v>19</v>
      </c>
      <c r="F140" s="53">
        <v>4200005578</v>
      </c>
      <c r="G140" s="55" t="s">
        <v>402</v>
      </c>
      <c r="H140" s="46">
        <v>1409375.81</v>
      </c>
      <c r="I140" s="43" t="s">
        <v>403</v>
      </c>
      <c r="J140" s="53" t="s">
        <v>404</v>
      </c>
      <c r="K140" s="53">
        <v>10000000013</v>
      </c>
      <c r="L140" s="56" t="s">
        <v>405</v>
      </c>
      <c r="M140" s="56" t="s">
        <v>406</v>
      </c>
      <c r="N140" s="57" t="s">
        <v>407</v>
      </c>
      <c r="O140" s="43" t="s">
        <v>42</v>
      </c>
      <c r="P140" s="47"/>
    </row>
  </sheetData>
  <sheetProtection formatCells="0" formatColumns="0" formatRows="0" insertRows="0" insertHyperlinks="0" sort="0" autoFilter="0" pivotTables="0"/>
  <mergeCells count="14">
    <mergeCell ref="P3:P4"/>
    <mergeCell ref="B2:O2"/>
    <mergeCell ref="L3:M3"/>
    <mergeCell ref="N3:N4"/>
    <mergeCell ref="K3:K4"/>
    <mergeCell ref="J3:J4"/>
    <mergeCell ref="I3:I4"/>
    <mergeCell ref="H3:H4"/>
    <mergeCell ref="G3:G4"/>
    <mergeCell ref="F3:F4"/>
    <mergeCell ref="E3:E4"/>
    <mergeCell ref="D3:D4"/>
    <mergeCell ref="C3:C4"/>
    <mergeCell ref="B3:B4"/>
  </mergeCells>
  <phoneticPr fontId="5" type="noConversion"/>
  <conditionalFormatting sqref="B5:B140 D57:D124">
    <cfRule type="containsText" dxfId="27" priority="99" operator="containsText" text="Ejecutado">
      <formula>NOT(ISERROR(SEARCH("Ejecutado",B5)))</formula>
    </cfRule>
    <cfRule type="cellIs" dxfId="26" priority="733" operator="greaterThan">
      <formula>2023</formula>
    </cfRule>
  </conditionalFormatting>
  <conditionalFormatting sqref="B5:B140 I5:I140">
    <cfRule type="notContainsBlanks" dxfId="25" priority="98">
      <formula>LEN(TRIM(B5))&gt;0</formula>
    </cfRule>
  </conditionalFormatting>
  <conditionalFormatting sqref="C5:C54">
    <cfRule type="uniqueValues" dxfId="24" priority="2299"/>
  </conditionalFormatting>
  <conditionalFormatting sqref="C57:C124">
    <cfRule type="uniqueValues" dxfId="23" priority="2279"/>
  </conditionalFormatting>
  <conditionalFormatting sqref="C125:C140">
    <cfRule type="uniqueValues" dxfId="22" priority="2282"/>
  </conditionalFormatting>
  <conditionalFormatting sqref="C5:D56 G5:G124 F7:F56 C57:C124 G134 G135:H135">
    <cfRule type="containsText" dxfId="21" priority="10" operator="containsText" text="20">
      <formula>NOT(ISERROR(SEARCH("20",C5)))</formula>
    </cfRule>
  </conditionalFormatting>
  <conditionalFormatting sqref="D125:D140 D5:D56">
    <cfRule type="uniqueValues" dxfId="20" priority="2283"/>
  </conditionalFormatting>
  <conditionalFormatting sqref="E5:E56 E125:E140">
    <cfRule type="containsText" dxfId="19" priority="59" operator="containsText" text="Ejecutado">
      <formula>NOT(ISERROR(SEARCH("Ejecutado",E5)))</formula>
    </cfRule>
  </conditionalFormatting>
  <conditionalFormatting sqref="E57:E124">
    <cfRule type="containsText" dxfId="18" priority="11" operator="containsText" text="Ejecutado; Intructuoso">
      <formula>NOT(ISERROR(SEARCH("Ejecutado; Intructuoso",E57)))</formula>
    </cfRule>
  </conditionalFormatting>
  <conditionalFormatting sqref="F5">
    <cfRule type="containsText" dxfId="17" priority="2" operator="containsText" text="20">
      <formula>NOT(ISERROR(SEARCH("20",F5)))</formula>
    </cfRule>
  </conditionalFormatting>
  <conditionalFormatting sqref="F6">
    <cfRule type="cellIs" dxfId="16" priority="31" operator="between">
      <formula>4000000000</formula>
      <formula>5000000000</formula>
    </cfRule>
  </conditionalFormatting>
  <conditionalFormatting sqref="F57:F124">
    <cfRule type="cellIs" dxfId="15" priority="15" operator="between">
      <formula>2000</formula>
      <formula>5000000000</formula>
    </cfRule>
  </conditionalFormatting>
  <conditionalFormatting sqref="F125:F128 C55:C56 F130:F133 F136:F140 F7:F56">
    <cfRule type="uniqueValues" dxfId="14" priority="2285"/>
  </conditionalFormatting>
  <conditionalFormatting sqref="F129">
    <cfRule type="cellIs" dxfId="13" priority="6" operator="between">
      <formula>2000</formula>
      <formula>5000000000</formula>
    </cfRule>
  </conditionalFormatting>
  <conditionalFormatting sqref="F134:F135">
    <cfRule type="cellIs" dxfId="12" priority="8" operator="between">
      <formula>2000</formula>
      <formula>5000000000</formula>
    </cfRule>
  </conditionalFormatting>
  <conditionalFormatting sqref="F125:G128 C125:D140 F130:G133 F136:G140">
    <cfRule type="containsText" dxfId="11" priority="34" operator="containsText" text="20">
      <formula>NOT(ISERROR(SEARCH("20",C125)))</formula>
    </cfRule>
  </conditionalFormatting>
  <conditionalFormatting sqref="G129">
    <cfRule type="containsText" dxfId="10" priority="5" operator="containsText" text="20">
      <formula>NOT(ISERROR(SEARCH("20",G129)))</formula>
    </cfRule>
  </conditionalFormatting>
  <conditionalFormatting sqref="H5:H140">
    <cfRule type="cellIs" dxfId="9" priority="22" operator="between">
      <formula>0</formula>
      <formula>50000000</formula>
    </cfRule>
  </conditionalFormatting>
  <conditionalFormatting sqref="J6:J140">
    <cfRule type="beginsWith" dxfId="8" priority="95" operator="beginsWith" text="P">
      <formula>LEFT(J6,LEN("P"))="P"</formula>
    </cfRule>
  </conditionalFormatting>
  <conditionalFormatting sqref="J5:K5">
    <cfRule type="notContainsBlanks" dxfId="7" priority="1">
      <formula>LEN(TRIM(J5))&gt;0</formula>
    </cfRule>
  </conditionalFormatting>
  <conditionalFormatting sqref="K6:K140">
    <cfRule type="cellIs" dxfId="6" priority="84" operator="greaterThanOrEqual">
      <formula>1</formula>
    </cfRule>
  </conditionalFormatting>
  <conditionalFormatting sqref="L5:O5 P5:P56 L6:N140">
    <cfRule type="cellIs" dxfId="5" priority="3" operator="greaterThan">
      <formula>39</formula>
    </cfRule>
  </conditionalFormatting>
  <conditionalFormatting sqref="O88">
    <cfRule type="cellIs" dxfId="4" priority="4" operator="greaterThan">
      <formula>39</formula>
    </cfRule>
  </conditionalFormatting>
  <conditionalFormatting sqref="O89:O140 O6:O87">
    <cfRule type="duplicateValues" dxfId="3" priority="2290"/>
  </conditionalFormatting>
  <conditionalFormatting sqref="P57:P124">
    <cfRule type="duplicateValues" dxfId="2" priority="2281"/>
  </conditionalFormatting>
  <conditionalFormatting sqref="P125:P140">
    <cfRule type="cellIs" dxfId="1" priority="30" operator="greaterThan">
      <formula>39</formula>
    </cfRule>
  </conditionalFormatting>
  <hyperlinks>
    <hyperlink ref="G96" r:id="rId1" display="https://www.sicop.go.cr/moduloPcont/pcont/ctract/es/CE_CEJ_ESQ002.jsp" xr:uid="{1BA38FDC-CC4C-4FFA-B82D-1A1A06244F7B}"/>
  </hyperlinks>
  <pageMargins left="0.7" right="0.7" top="0.75" bottom="0.75" header="0.3" footer="0.3"/>
  <pageSetup orientation="portrait" horizontalDpi="90" verticalDpi="90" r:id="rId2"/>
  <headerFooter>
    <oddFooter>&amp;C&amp;1#&amp;"Calibri"&amp;10&amp;K000000Uso Interno</oddFooter>
  </headerFooter>
  <drawing r:id="rId3"/>
  <legacyDrawing r:id="rId4"/>
  <oleObjects>
    <mc:AlternateContent xmlns:mc="http://schemas.openxmlformats.org/markup-compatibility/2006">
      <mc:Choice Requires="x14">
        <oleObject progId="Acrobat Document" dvAspect="DVASPECT_ICON" shapeId="5120" r:id="rId5">
          <objectPr defaultSize="0" r:id="rId6">
            <anchor moveWithCells="1">
              <from>
                <xdr:col>15</xdr:col>
                <xdr:colOff>527050</xdr:colOff>
                <xdr:row>4</xdr:row>
                <xdr:rowOff>146050</xdr:rowOff>
              </from>
              <to>
                <xdr:col>15</xdr:col>
                <xdr:colOff>1441450</xdr:colOff>
                <xdr:row>4</xdr:row>
                <xdr:rowOff>1047750</xdr:rowOff>
              </to>
            </anchor>
          </objectPr>
        </oleObject>
      </mc:Choice>
      <mc:Fallback>
        <oleObject progId="Acrobat Document" dvAspect="DVASPECT_ICON" shapeId="5120" r:id="rId5"/>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r:uid="{218B6102-0E95-493B-8D12-A2AFCB206C3C}">
          <x14:formula1>
            <xm:f>Hoja2!$C$11:$C$17</xm:f>
          </x14:formula1>
          <xm:sqref>O125:P140</xm:sqref>
        </x14:dataValidation>
        <x14:dataValidation type="list" allowBlank="1" showInputMessage="1" showErrorMessage="1" xr:uid="{00000000-0002-0000-0000-000000000000}">
          <x14:formula1>
            <xm:f>Hoja2!$C$3:$C$7</xm:f>
          </x14:formula1>
          <xm:sqref>E6:E140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C17"/>
  <sheetViews>
    <sheetView workbookViewId="0">
      <selection activeCell="C18" sqref="C18"/>
    </sheetView>
  </sheetViews>
  <sheetFormatPr baseColWidth="10" defaultColWidth="11.453125" defaultRowHeight="14.5" x14ac:dyDescent="0.35"/>
  <cols>
    <col min="3" max="3" width="25.81640625" customWidth="1"/>
  </cols>
  <sheetData>
    <row r="3" spans="3:3" x14ac:dyDescent="0.35">
      <c r="C3" t="s">
        <v>60</v>
      </c>
    </row>
    <row r="4" spans="3:3" x14ac:dyDescent="0.35">
      <c r="C4" t="s">
        <v>19</v>
      </c>
    </row>
    <row r="5" spans="3:3" x14ac:dyDescent="0.35">
      <c r="C5" t="s">
        <v>50</v>
      </c>
    </row>
    <row r="6" spans="3:3" x14ac:dyDescent="0.35">
      <c r="C6" t="s">
        <v>244</v>
      </c>
    </row>
    <row r="7" spans="3:3" x14ac:dyDescent="0.35">
      <c r="C7" t="s">
        <v>271</v>
      </c>
    </row>
    <row r="11" spans="3:3" x14ac:dyDescent="0.35">
      <c r="C11" t="s">
        <v>408</v>
      </c>
    </row>
    <row r="12" spans="3:3" x14ac:dyDescent="0.35">
      <c r="C12" t="s">
        <v>379</v>
      </c>
    </row>
    <row r="13" spans="3:3" x14ac:dyDescent="0.35">
      <c r="C13" t="s">
        <v>42</v>
      </c>
    </row>
    <row r="14" spans="3:3" x14ac:dyDescent="0.35">
      <c r="C14" t="s">
        <v>391</v>
      </c>
    </row>
    <row r="15" spans="3:3" x14ac:dyDescent="0.35">
      <c r="C15" t="s">
        <v>409</v>
      </c>
    </row>
    <row r="16" spans="3:3" x14ac:dyDescent="0.35">
      <c r="C16" t="s">
        <v>410</v>
      </c>
    </row>
    <row r="17" spans="3:3" x14ac:dyDescent="0.35">
      <c r="C17" t="s">
        <v>399</v>
      </c>
    </row>
  </sheetData>
  <conditionalFormatting sqref="O5">
    <cfRule type="expression" dxfId="0" priority="1">
      <formula>($C$11:$C$15)</formula>
    </cfRule>
  </conditionalFormatting>
  <pageMargins left="0.7" right="0.7" top="0.75" bottom="0.75" header="0.3" footer="0.3"/>
  <pageSetup orientation="portrait" horizontalDpi="90" verticalDpi="90" r:id="rId1"/>
  <headerFooter>
    <oddFooter>&amp;C&amp;1#&amp;"Calibri"&amp;10&amp;K000000Uso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09EF2CCB7388F4C88B18E1203A3AE62" ma:contentTypeVersion="27" ma:contentTypeDescription="Crear nuevo documento." ma:contentTypeScope="" ma:versionID="20cb7f5cf2483e4f1c1a7c6247a70e68">
  <xsd:schema xmlns:xsd="http://www.w3.org/2001/XMLSchema" xmlns:xs="http://www.w3.org/2001/XMLSchema" xmlns:p="http://schemas.microsoft.com/office/2006/metadata/properties" xmlns:ns2="de30a555-b2ea-43c9-ab32-fa0209aa62ed" xmlns:ns3="61037e24-c9ed-469c-b7d4-2cd898b3a224" targetNamespace="http://schemas.microsoft.com/office/2006/metadata/properties" ma:root="true" ma:fieldsID="bf7559104d36b9f51d380c094350131f" ns2:_="" ns3:_="">
    <xsd:import namespace="de30a555-b2ea-43c9-ab32-fa0209aa62ed"/>
    <xsd:import namespace="61037e24-c9ed-469c-b7d4-2cd898b3a224"/>
    <xsd:element name="properties">
      <xsd:complexType>
        <xsd:sequence>
          <xsd:element name="documentManagement">
            <xsd:complexType>
              <xsd:all>
                <xsd:element ref="ns2:Tipo_x0020_documento" minOccurs="0"/>
                <xsd:element ref="ns2:Categor_x00ed_a" minOccurs="0"/>
                <xsd:element ref="ns2:A_x00f1_o" minOccurs="0"/>
                <xsd:element ref="ns3:_dlc_DocId" minOccurs="0"/>
                <xsd:element ref="ns3:_dlc_DocIdUrl" minOccurs="0"/>
                <xsd:element ref="ns3: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30a555-b2ea-43c9-ab32-fa0209aa62ed" elementFormDefault="qualified">
    <xsd:import namespace="http://schemas.microsoft.com/office/2006/documentManagement/types"/>
    <xsd:import namespace="http://schemas.microsoft.com/office/infopath/2007/PartnerControls"/>
    <xsd:element name="Tipo_x0020_documento" ma:index="4" nillable="true" ma:displayName="Tipo documento" ma:format="Dropdown" ma:internalName="Tipo_x0020_documento" ma:readOnly="false">
      <xsd:simpleType>
        <xsd:union memberTypes="dms:Text">
          <xsd:simpleType>
            <xsd:restriction base="dms:Choice">
              <xsd:enumeration value="Contratos de estudios"/>
              <xsd:enumeration value="Informe"/>
              <xsd:enumeration value="Modificación"/>
              <xsd:enumeration value="Órdenes de compra"/>
              <xsd:enumeration value="Plan"/>
              <xsd:enumeration value="Otros"/>
            </xsd:restriction>
          </xsd:simpleType>
        </xsd:union>
      </xsd:simpleType>
    </xsd:element>
    <xsd:element name="Categor_x00ed_a" ma:index="5" nillable="true" ma:displayName="Categoría" ma:format="Dropdown" ma:internalName="Categor_x00ed_a" ma:readOnly="false">
      <xsd:simpleType>
        <xsd:union memberTypes="dms:Text">
          <xsd:simpleType>
            <xsd:restriction base="dms:Choice">
              <xsd:enumeration value="Adiestramiento"/>
              <xsd:enumeration value="Informe anual de Presupuesto"/>
              <xsd:enumeration value="Informe trimestral de Presupuesto"/>
              <xsd:enumeration value="Informe Semestral de Presupuesto"/>
              <xsd:enumeration value="Informe Trimestral de Presupuesto"/>
              <xsd:enumeration value="Informe trimestral de comunicación"/>
              <xsd:enumeration value="Informe semestral de Presupuesto"/>
              <xsd:enumeration value="Informe vehicular"/>
              <xsd:enumeration value="Modificación Presupuesto"/>
              <xsd:enumeration value="Plan Anual Operativo"/>
              <xsd:enumeration value="Plan de Capacitación"/>
              <xsd:enumeration value="Plan de Comunicación"/>
            </xsd:restriction>
          </xsd:simpleType>
        </xsd:union>
      </xsd:simpleType>
    </xsd:element>
    <xsd:element name="A_x00f1_o" ma:index="6" nillable="true" ma:displayName="Año" ma:format="Dropdown" ma:internalName="A_x00f1_o" ma:readOnly="false">
      <xsd:simpleType>
        <xsd:union memberTypes="dms:Text">
          <xsd:simpleType>
            <xsd:restriction base="dms:Choice">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12.00000000000"/>
              <xsd:enumeration value="2024.00000000000"/>
              <xsd:enumeration value="2025.00000000000"/>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0adf84e-870a-453e-bcaf-71f8aafc2679"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037e24-c9ed-469c-b7d4-2cd898b3a224"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entificador persistente" ma:description="Mantener el identificador al agregar." ma:hidden="true" ma:internalName="_dlc_DocIdPersistId" ma:readOnly="true">
      <xsd:simpleType>
        <xsd:restriction base="dms:Boolean"/>
      </xsd:simpleType>
    </xsd:element>
    <xsd:element name="TaxCatchAll" ma:index="21" nillable="true" ma:displayName="Taxonomy Catch All Column" ma:hidden="true" ma:list="{8440f65d-53d9-4c4b-aeb3-d76a58e2a4bb}" ma:internalName="TaxCatchAll" ma:showField="CatchAllData" ma:web="61037e24-c9ed-469c-b7d4-2cd898b3a2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Tipo de contenido"/>
        <xsd:element ref="dc:title" minOccurs="0" maxOccurs="1" ma:index="3" ma:displayName="Asunt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ipo_x0020_documento xmlns="de30a555-b2ea-43c9-ab32-fa0209aa62ed">Informe</Tipo_x0020_documento>
    <A_x00f1_o xmlns="de30a555-b2ea-43c9-ab32-fa0209aa62ed">2025</A_x00f1_o>
    <Categor_x00ed_a xmlns="de30a555-b2ea-43c9-ab32-fa0209aa62ed">Plan Anual Operativo</Categor_x00ed_a>
    <_dlc_DocId xmlns="61037e24-c9ed-469c-b7d4-2cd898b3a224">S4XADUJNDQHT-512324582-534</_dlc_DocId>
    <_dlc_DocIdUrl xmlns="61037e24-c9ed-469c-b7d4-2cd898b3a224">
      <Url>https://bccr.sharepoint.com/sites/SUGESE/institucionales/_layouts/15/DocIdRedir.aspx?ID=S4XADUJNDQHT-512324582-534</Url>
      <Description>S4XADUJNDQHT-512324582-534</Description>
    </_dlc_DocIdUrl>
    <lcf76f155ced4ddcb4097134ff3c332f xmlns="de30a555-b2ea-43c9-ab32-fa0209aa62ed">
      <Terms xmlns="http://schemas.microsoft.com/office/infopath/2007/PartnerControls"/>
    </lcf76f155ced4ddcb4097134ff3c332f>
    <TaxCatchAll xmlns="61037e24-c9ed-469c-b7d4-2cd898b3a224" xsi:nil="true"/>
  </documentManagement>
</p:properties>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62C6DCA6-083E-4F6E-B342-714C8E5E4343}"/>
</file>

<file path=customXml/itemProps2.xml><?xml version="1.0" encoding="utf-8"?>
<ds:datastoreItem xmlns:ds="http://schemas.openxmlformats.org/officeDocument/2006/customXml" ds:itemID="{A01D6297-F348-4015-B9B1-ED5284A0469F}">
  <ds:schemaRefs>
    <ds:schemaRef ds:uri="http://schemas.microsoft.com/sharepoint/events"/>
  </ds:schemaRefs>
</ds:datastoreItem>
</file>

<file path=customXml/itemProps3.xml><?xml version="1.0" encoding="utf-8"?>
<ds:datastoreItem xmlns:ds="http://schemas.openxmlformats.org/officeDocument/2006/customXml" ds:itemID="{84C46C2E-1771-48B9-9A49-78A93097A78D}">
  <ds:schemaRefs>
    <ds:schemaRef ds:uri="http://purl.org/dc/dcmitype/"/>
    <ds:schemaRef ds:uri="http://schemas.microsoft.com/office/2006/documentManagement/types"/>
    <ds:schemaRef ds:uri="http://purl.org/dc/elements/1.1/"/>
    <ds:schemaRef ds:uri="http://purl.org/dc/terms/"/>
    <ds:schemaRef ds:uri="61037e24-c9ed-469c-b7d4-2cd898b3a224"/>
    <ds:schemaRef ds:uri="http://www.w3.org/XML/1998/namespace"/>
    <ds:schemaRef ds:uri="de30a555-b2ea-43c9-ab32-fa0209aa62ed"/>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EBA652CE-EAA3-4CDB-A50C-7E6A90B06F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Detalle</vt:lpstr>
      <vt:lpstr>Hoja2</vt:lpstr>
    </vt:vector>
  </TitlesOfParts>
  <Manager/>
  <Company>BCCR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Contrataciones administrativas 2025</dc:title>
  <dc:subject/>
  <dc:creator>SOLANO LOPEZ WILBERTH</dc:creator>
  <cp:keywords/>
  <dc:description/>
  <cp:lastModifiedBy>MORALES HIDALGO ALEXANDER</cp:lastModifiedBy>
  <cp:revision/>
  <dcterms:created xsi:type="dcterms:W3CDTF">2020-02-20T19:44:20Z</dcterms:created>
  <dcterms:modified xsi:type="dcterms:W3CDTF">2026-02-03T13:33:31Z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0x010100109EF2CCB7388F4C88B18E1203A3AE62</vt:lpwstr>
  </property>
  <property fmtid="{D5CDD505-2E9C-101B-9397-08002B2CF9AE}" pid="3" name="MSIP_Label_b8b4be34-365a-4a68-b9fb-75c1b6874315_Enabled">
    <vt:lpwstr>true</vt:lpwstr>
  </property>
  <property fmtid="{D5CDD505-2E9C-101B-9397-08002B2CF9AE}" pid="4" name="MSIP_Label_b8b4be34-365a-4a68-b9fb-75c1b6874315_SetDate">
    <vt:lpwstr>2024-02-22T20:14:12Z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6d8cb0d4-2120-473f-805b-67d2a810f3a9</vt:lpwstr>
  </property>
  <property fmtid="{D5CDD505-2E9C-101B-9397-08002B2CF9AE}" pid="9" name="MSIP_Label_b8b4be34-365a-4a68-b9fb-75c1b6874315_ContentBits">
    <vt:lpwstr>2</vt:lpwstr>
  </property>
  <property fmtid="{D5CDD505-2E9C-101B-9397-08002B2CF9AE}" pid="10" name="_dlc_DocIdItemGuid">
    <vt:lpwstr>015f9e3c-f78e-4e7a-ac0a-1eadefdc4020</vt:lpwstr>
  </property>
</Properties>
</file>